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N:\Macarico\publico\obras ppu-sfm-2011-2012\_amsop\obras ppu-sfm\bom sucesso do sul\sam 25 - recape lago - pam17\edital\"/>
    </mc:Choice>
  </mc:AlternateContent>
  <bookViews>
    <workbookView xWindow="0" yWindow="0" windowWidth="24000" windowHeight="9690" tabRatio="906"/>
  </bookViews>
  <sheets>
    <sheet name="grandes ítens" sheetId="8" r:id="rId1"/>
    <sheet name="Cronograma" sheetId="9" r:id="rId2"/>
    <sheet name="Cartilha" sheetId="1" r:id="rId3"/>
    <sheet name="Quantidades" sheetId="10" r:id="rId4"/>
  </sheets>
  <externalReferences>
    <externalReference r:id="rId5"/>
  </externalReferences>
  <definedNames>
    <definedName name="_xlnm._FilterDatabase" localSheetId="2" hidden="1">Cartilha!$A$6:$L$23</definedName>
    <definedName name="_xlnm._FilterDatabase" localSheetId="0" hidden="1">'grandes ítens'!$A$4:$F$15</definedName>
    <definedName name="_xlnm._FilterDatabase" localSheetId="3" hidden="1">Quantidades!$A$6:$L$23</definedName>
    <definedName name="_xlnm.Print_Area" localSheetId="2">Cartilha!$A$1:$H$23</definedName>
    <definedName name="_xlnm.Print_Area" localSheetId="1">Cronograma!$A$1:$Q$73</definedName>
    <definedName name="_xlnm.Print_Area" localSheetId="0">'grandes ítens'!$A$1:$G$15</definedName>
    <definedName name="_xlnm.Print_Area" localSheetId="3">Quantidades!$A$1:$H$23</definedName>
    <definedName name="j" localSheetId="3">Quantidades!#REF!</definedName>
    <definedName name="j">Cartilha!#REF!</definedName>
    <definedName name="_xlnm.Print_Titles" localSheetId="2">Cartilha!$5:$6</definedName>
    <definedName name="_xlnm.Print_Titles" localSheetId="0">'grandes ítens'!$4:$4</definedName>
    <definedName name="_xlnm.Print_Titles" localSheetId="3">Quantidades!$5:$6</definedName>
  </definedNames>
  <calcPr calcId="171027"/>
</workbook>
</file>

<file path=xl/calcChain.xml><?xml version="1.0" encoding="utf-8"?>
<calcChain xmlns="http://schemas.openxmlformats.org/spreadsheetml/2006/main">
  <c r="G22" i="10" l="1"/>
  <c r="G21" i="10"/>
  <c r="G20" i="10"/>
  <c r="G19" i="10"/>
  <c r="G18" i="10"/>
  <c r="G16" i="10"/>
  <c r="G15" i="10"/>
  <c r="H14" i="10"/>
  <c r="G13" i="10"/>
  <c r="H9" i="10" s="1"/>
  <c r="G12" i="10"/>
  <c r="G11" i="10"/>
  <c r="G10" i="10"/>
  <c r="G8" i="10"/>
  <c r="G23" i="10" s="1"/>
  <c r="H17" i="10" l="1"/>
  <c r="H7" i="10"/>
  <c r="O65" i="9"/>
  <c r="N65" i="9"/>
  <c r="M65" i="9"/>
  <c r="L65" i="9"/>
  <c r="K65" i="9"/>
  <c r="J65" i="9"/>
  <c r="I65" i="9"/>
  <c r="H65" i="9"/>
  <c r="G65" i="9"/>
  <c r="F65" i="9"/>
  <c r="E65" i="9"/>
  <c r="D65" i="9"/>
  <c r="O64" i="9"/>
  <c r="N64" i="9"/>
  <c r="M64" i="9"/>
  <c r="L64" i="9"/>
  <c r="K64" i="9"/>
  <c r="J64" i="9"/>
  <c r="I64" i="9"/>
  <c r="H64" i="9"/>
  <c r="G64" i="9"/>
  <c r="F64" i="9"/>
  <c r="E64" i="9"/>
  <c r="D64" i="9"/>
  <c r="O63" i="9"/>
  <c r="N63" i="9"/>
  <c r="M63" i="9"/>
  <c r="L63" i="9"/>
  <c r="K63" i="9"/>
  <c r="J63" i="9"/>
  <c r="I63" i="9"/>
  <c r="H63" i="9"/>
  <c r="G63" i="9"/>
  <c r="F63" i="9"/>
  <c r="E63" i="9"/>
  <c r="D63" i="9"/>
  <c r="O62" i="9"/>
  <c r="N62" i="9"/>
  <c r="M62" i="9"/>
  <c r="L62" i="9"/>
  <c r="K62" i="9"/>
  <c r="J62" i="9"/>
  <c r="I62" i="9"/>
  <c r="H62" i="9"/>
  <c r="G62" i="9"/>
  <c r="F62" i="9"/>
  <c r="E62" i="9"/>
  <c r="D62" i="9"/>
  <c r="O61" i="9"/>
  <c r="N61" i="9"/>
  <c r="M61" i="9"/>
  <c r="L61" i="9"/>
  <c r="K61" i="9"/>
  <c r="J61" i="9"/>
  <c r="I61" i="9"/>
  <c r="H61" i="9"/>
  <c r="G61" i="9"/>
  <c r="F61" i="9"/>
  <c r="E61" i="9"/>
  <c r="D61" i="9"/>
  <c r="O60" i="9"/>
  <c r="N60" i="9"/>
  <c r="M60" i="9"/>
  <c r="L60" i="9"/>
  <c r="K60" i="9"/>
  <c r="J60" i="9"/>
  <c r="I60" i="9"/>
  <c r="H60" i="9"/>
  <c r="G60" i="9"/>
  <c r="F60" i="9"/>
  <c r="E60" i="9"/>
  <c r="D60" i="9"/>
  <c r="O59" i="9"/>
  <c r="N59" i="9"/>
  <c r="M59" i="9"/>
  <c r="L59" i="9"/>
  <c r="K59" i="9"/>
  <c r="J59" i="9"/>
  <c r="I59" i="9"/>
  <c r="H59" i="9"/>
  <c r="G59" i="9"/>
  <c r="F59" i="9"/>
  <c r="E59" i="9"/>
  <c r="D59" i="9"/>
  <c r="O58" i="9"/>
  <c r="N58" i="9"/>
  <c r="M58" i="9"/>
  <c r="L58" i="9"/>
  <c r="K58" i="9"/>
  <c r="J58" i="9"/>
  <c r="I58" i="9"/>
  <c r="H58" i="9"/>
  <c r="G58" i="9"/>
  <c r="F58" i="9"/>
  <c r="E58" i="9"/>
  <c r="D58" i="9"/>
  <c r="O57" i="9"/>
  <c r="N57" i="9"/>
  <c r="M57" i="9"/>
  <c r="L57" i="9"/>
  <c r="K57" i="9"/>
  <c r="J57" i="9"/>
  <c r="I57" i="9"/>
  <c r="H57" i="9"/>
  <c r="G57" i="9"/>
  <c r="F57" i="9"/>
  <c r="E57" i="9"/>
  <c r="D57" i="9"/>
  <c r="O56" i="9"/>
  <c r="N56" i="9"/>
  <c r="M56" i="9"/>
  <c r="L56" i="9"/>
  <c r="K56" i="9"/>
  <c r="J56" i="9"/>
  <c r="I56" i="9"/>
  <c r="H56" i="9"/>
  <c r="G56" i="9"/>
  <c r="F56" i="9"/>
  <c r="E56" i="9"/>
  <c r="D56" i="9"/>
  <c r="O55" i="9"/>
  <c r="N55" i="9"/>
  <c r="M55" i="9"/>
  <c r="L55" i="9"/>
  <c r="K55" i="9"/>
  <c r="J55" i="9"/>
  <c r="I55" i="9"/>
  <c r="H55" i="9"/>
  <c r="G55" i="9"/>
  <c r="F55" i="9"/>
  <c r="E55" i="9"/>
  <c r="D55" i="9"/>
  <c r="O54" i="9"/>
  <c r="N54" i="9"/>
  <c r="M54" i="9"/>
  <c r="L54" i="9"/>
  <c r="K54" i="9"/>
  <c r="J54" i="9"/>
  <c r="I54" i="9"/>
  <c r="H54" i="9"/>
  <c r="G54" i="9"/>
  <c r="F54" i="9"/>
  <c r="E54" i="9"/>
  <c r="D54" i="9"/>
  <c r="O53" i="9"/>
  <c r="N53" i="9"/>
  <c r="M53" i="9"/>
  <c r="L53" i="9"/>
  <c r="K53" i="9"/>
  <c r="J53" i="9"/>
  <c r="I53" i="9"/>
  <c r="H53" i="9"/>
  <c r="G53" i="9"/>
  <c r="F53" i="9"/>
  <c r="E53" i="9"/>
  <c r="D53" i="9"/>
  <c r="O52" i="9"/>
  <c r="N52" i="9"/>
  <c r="M52" i="9"/>
  <c r="L52" i="9"/>
  <c r="K52" i="9"/>
  <c r="J52" i="9"/>
  <c r="I52" i="9"/>
  <c r="H52" i="9"/>
  <c r="G52" i="9"/>
  <c r="F52" i="9"/>
  <c r="E52" i="9"/>
  <c r="D52" i="9"/>
  <c r="O51" i="9"/>
  <c r="N51" i="9"/>
  <c r="M51" i="9"/>
  <c r="L51" i="9"/>
  <c r="K51" i="9"/>
  <c r="J51" i="9"/>
  <c r="I51" i="9"/>
  <c r="H51" i="9"/>
  <c r="G51" i="9"/>
  <c r="F51" i="9"/>
  <c r="E51" i="9"/>
  <c r="D51" i="9"/>
  <c r="O50" i="9"/>
  <c r="N50" i="9"/>
  <c r="M50" i="9"/>
  <c r="L50" i="9"/>
  <c r="K50" i="9"/>
  <c r="J50" i="9"/>
  <c r="I50" i="9"/>
  <c r="H50" i="9"/>
  <c r="G50" i="9"/>
  <c r="F50" i="9"/>
  <c r="E50" i="9"/>
  <c r="D50" i="9"/>
  <c r="O49" i="9"/>
  <c r="N49" i="9"/>
  <c r="M49" i="9"/>
  <c r="L49" i="9"/>
  <c r="K49" i="9"/>
  <c r="J49" i="9"/>
  <c r="I49" i="9"/>
  <c r="H49" i="9"/>
  <c r="G49" i="9"/>
  <c r="F49" i="9"/>
  <c r="E49" i="9"/>
  <c r="D49" i="9"/>
  <c r="O48" i="9"/>
  <c r="N48" i="9"/>
  <c r="M48" i="9"/>
  <c r="L48" i="9"/>
  <c r="K48" i="9"/>
  <c r="J48" i="9"/>
  <c r="I48" i="9"/>
  <c r="H48" i="9"/>
  <c r="G48" i="9"/>
  <c r="F48" i="9"/>
  <c r="E48" i="9"/>
  <c r="D48" i="9"/>
  <c r="O47" i="9"/>
  <c r="N47" i="9"/>
  <c r="M47" i="9"/>
  <c r="L47" i="9"/>
  <c r="K47" i="9"/>
  <c r="J47" i="9"/>
  <c r="I47" i="9"/>
  <c r="H47" i="9"/>
  <c r="G47" i="9"/>
  <c r="F47" i="9"/>
  <c r="E47" i="9"/>
  <c r="D47" i="9"/>
  <c r="O46" i="9"/>
  <c r="N46" i="9"/>
  <c r="M46" i="9"/>
  <c r="L46" i="9"/>
  <c r="K46" i="9"/>
  <c r="J46" i="9"/>
  <c r="I46" i="9"/>
  <c r="H46" i="9"/>
  <c r="G46" i="9"/>
  <c r="F46" i="9"/>
  <c r="E46" i="9"/>
  <c r="D46" i="9"/>
  <c r="O45" i="9"/>
  <c r="N45" i="9"/>
  <c r="M45" i="9"/>
  <c r="L45" i="9"/>
  <c r="K45" i="9"/>
  <c r="J45" i="9"/>
  <c r="I45" i="9"/>
  <c r="H45" i="9"/>
  <c r="G45" i="9"/>
  <c r="F45" i="9"/>
  <c r="E45" i="9"/>
  <c r="D45" i="9"/>
  <c r="O44" i="9"/>
  <c r="N44" i="9"/>
  <c r="M44" i="9"/>
  <c r="L44" i="9"/>
  <c r="K44" i="9"/>
  <c r="J44" i="9"/>
  <c r="I44" i="9"/>
  <c r="H44" i="9"/>
  <c r="G44" i="9"/>
  <c r="F44" i="9"/>
  <c r="E44" i="9"/>
  <c r="D44" i="9"/>
  <c r="O37" i="9"/>
  <c r="N37" i="9"/>
  <c r="M37" i="9"/>
  <c r="L37" i="9"/>
  <c r="K37" i="9"/>
  <c r="J37" i="9"/>
  <c r="I37" i="9"/>
  <c r="H37" i="9"/>
  <c r="G37" i="9"/>
  <c r="F37" i="9"/>
  <c r="E37" i="9"/>
  <c r="D37" i="9"/>
  <c r="O36" i="9"/>
  <c r="N36" i="9"/>
  <c r="M36" i="9"/>
  <c r="L36" i="9"/>
  <c r="K36" i="9"/>
  <c r="J36" i="9"/>
  <c r="I36" i="9"/>
  <c r="H36" i="9"/>
  <c r="G36" i="9"/>
  <c r="F36" i="9"/>
  <c r="E36" i="9"/>
  <c r="D36" i="9"/>
  <c r="O35" i="9"/>
  <c r="N35" i="9"/>
  <c r="M35" i="9"/>
  <c r="L35" i="9"/>
  <c r="K35" i="9"/>
  <c r="J35" i="9"/>
  <c r="I35" i="9"/>
  <c r="H35" i="9"/>
  <c r="G35" i="9"/>
  <c r="F35" i="9"/>
  <c r="E35" i="9"/>
  <c r="D35" i="9"/>
  <c r="O34" i="9"/>
  <c r="N34" i="9"/>
  <c r="M34" i="9"/>
  <c r="L34" i="9"/>
  <c r="K34" i="9"/>
  <c r="J34" i="9"/>
  <c r="I34" i="9"/>
  <c r="H34" i="9"/>
  <c r="G34" i="9"/>
  <c r="F34" i="9"/>
  <c r="E34" i="9"/>
  <c r="D34" i="9"/>
  <c r="O33" i="9"/>
  <c r="N33" i="9"/>
  <c r="M33" i="9"/>
  <c r="L33" i="9"/>
  <c r="K33" i="9"/>
  <c r="J33" i="9"/>
  <c r="I33" i="9"/>
  <c r="H33" i="9"/>
  <c r="G33" i="9"/>
  <c r="F33" i="9"/>
  <c r="E33" i="9"/>
  <c r="D33" i="9"/>
  <c r="O32" i="9"/>
  <c r="N32" i="9"/>
  <c r="M32" i="9"/>
  <c r="L32" i="9"/>
  <c r="K32" i="9"/>
  <c r="J32" i="9"/>
  <c r="I32" i="9"/>
  <c r="H32" i="9"/>
  <c r="G32" i="9"/>
  <c r="F32" i="9"/>
  <c r="E32" i="9"/>
  <c r="D32" i="9"/>
  <c r="B12" i="9"/>
  <c r="B11" i="9"/>
  <c r="P7" i="9"/>
  <c r="N31" i="9" s="1"/>
  <c r="B7" i="9"/>
  <c r="H23" i="10" l="1"/>
  <c r="E30" i="9"/>
  <c r="L30" i="9"/>
  <c r="H31" i="9"/>
  <c r="F30" i="9"/>
  <c r="N30" i="9"/>
  <c r="K31" i="9"/>
  <c r="I30" i="9"/>
  <c r="F31" i="9"/>
  <c r="L31" i="9"/>
  <c r="D30" i="9"/>
  <c r="J30" i="9"/>
  <c r="G31" i="9"/>
  <c r="P33" i="9"/>
  <c r="P35" i="9"/>
  <c r="P37" i="9"/>
  <c r="P32" i="9"/>
  <c r="P34" i="9"/>
  <c r="P36" i="9"/>
  <c r="P44" i="9"/>
  <c r="P45" i="9"/>
  <c r="P46" i="9"/>
  <c r="P48" i="9"/>
  <c r="P49" i="9"/>
  <c r="P50" i="9"/>
  <c r="P52" i="9"/>
  <c r="P53" i="9"/>
  <c r="P54" i="9"/>
  <c r="P56" i="9"/>
  <c r="P57" i="9"/>
  <c r="P58" i="9"/>
  <c r="P60" i="9"/>
  <c r="P61" i="9"/>
  <c r="P62" i="9"/>
  <c r="P64" i="9"/>
  <c r="P65" i="9"/>
  <c r="P47" i="9"/>
  <c r="P51" i="9"/>
  <c r="P55" i="9"/>
  <c r="P59" i="9"/>
  <c r="P63" i="9"/>
  <c r="M31" i="9"/>
  <c r="I31" i="9"/>
  <c r="E31" i="9"/>
  <c r="O30" i="9"/>
  <c r="K30" i="9"/>
  <c r="G30" i="9"/>
  <c r="H30" i="9"/>
  <c r="M30" i="9"/>
  <c r="D31" i="9"/>
  <c r="J31" i="9"/>
  <c r="O31" i="9"/>
  <c r="P31" i="9" l="1"/>
  <c r="P30" i="9"/>
  <c r="G16" i="1" l="1"/>
  <c r="G13" i="1" l="1"/>
  <c r="F14" i="8" l="1"/>
  <c r="F13" i="8"/>
  <c r="F12" i="8"/>
  <c r="G21" i="1" l="1"/>
  <c r="G20" i="1"/>
  <c r="G19" i="1" l="1"/>
  <c r="G18" i="1"/>
  <c r="G22" i="1"/>
  <c r="G15" i="1" l="1"/>
  <c r="G8" i="1" l="1"/>
  <c r="H14" i="1" l="1"/>
  <c r="F7" i="8" s="1"/>
  <c r="P12" i="9" l="1"/>
  <c r="I40" i="9" s="1"/>
  <c r="M40" i="9" l="1"/>
  <c r="F41" i="9"/>
  <c r="H40" i="9"/>
  <c r="G40" i="9"/>
  <c r="D41" i="9"/>
  <c r="J40" i="9"/>
  <c r="K40" i="9"/>
  <c r="F40" i="9"/>
  <c r="G41" i="9"/>
  <c r="H41" i="9"/>
  <c r="N40" i="9"/>
  <c r="L41" i="9"/>
  <c r="L40" i="9"/>
  <c r="E41" i="9"/>
  <c r="N41" i="9"/>
  <c r="O41" i="9"/>
  <c r="J41" i="9"/>
  <c r="K41" i="9"/>
  <c r="O40" i="9"/>
  <c r="I41" i="9"/>
  <c r="D40" i="9"/>
  <c r="E40" i="9"/>
  <c r="M41" i="9"/>
  <c r="G10" i="1"/>
  <c r="G11" i="1"/>
  <c r="P41" i="9" l="1"/>
  <c r="P40" i="9"/>
  <c r="G12" i="1"/>
  <c r="H17" i="1" l="1"/>
  <c r="F8" i="8" s="1"/>
  <c r="H7" i="1"/>
  <c r="F5" i="8" s="1"/>
  <c r="P13" i="9" l="1"/>
  <c r="K43" i="9" s="1"/>
  <c r="O43" i="9" l="1"/>
  <c r="G42" i="9"/>
  <c r="F42" i="9"/>
  <c r="D42" i="9"/>
  <c r="D43" i="9"/>
  <c r="M42" i="9"/>
  <c r="J42" i="9"/>
  <c r="N43" i="9"/>
  <c r="H43" i="9"/>
  <c r="H42" i="9"/>
  <c r="I43" i="9"/>
  <c r="I42" i="9"/>
  <c r="K42" i="9"/>
  <c r="E42" i="9"/>
  <c r="L43" i="9"/>
  <c r="L42" i="9"/>
  <c r="F43" i="9"/>
  <c r="N42" i="9"/>
  <c r="J43" i="9"/>
  <c r="M43" i="9"/>
  <c r="O42" i="9"/>
  <c r="E43" i="9"/>
  <c r="G43" i="9"/>
  <c r="P43" i="9" l="1"/>
  <c r="P42" i="9"/>
  <c r="H9" i="1" l="1"/>
  <c r="G23" i="1"/>
  <c r="P11" i="9" l="1"/>
  <c r="N38" i="9" s="1"/>
  <c r="N67" i="9" s="1"/>
  <c r="F6" i="8"/>
  <c r="N39" i="9"/>
  <c r="N68" i="9" s="1"/>
  <c r="H23" i="1"/>
  <c r="F39" i="9" l="1"/>
  <c r="F68" i="9" s="1"/>
  <c r="J39" i="9"/>
  <c r="J68" i="9" s="1"/>
  <c r="P26" i="9"/>
  <c r="Q10" i="9" s="1"/>
  <c r="D39" i="9"/>
  <c r="K38" i="9"/>
  <c r="K67" i="9" s="1"/>
  <c r="F38" i="9"/>
  <c r="F67" i="9" s="1"/>
  <c r="K39" i="9"/>
  <c r="K68" i="9" s="1"/>
  <c r="G38" i="9"/>
  <c r="G67" i="9" s="1"/>
  <c r="O39" i="9"/>
  <c r="O68" i="9" s="1"/>
  <c r="M39" i="9"/>
  <c r="M68" i="9" s="1"/>
  <c r="L38" i="9"/>
  <c r="L67" i="9" s="1"/>
  <c r="L39" i="9"/>
  <c r="L68" i="9" s="1"/>
  <c r="E39" i="9"/>
  <c r="E68" i="9" s="1"/>
  <c r="D38" i="9"/>
  <c r="I39" i="9"/>
  <c r="I68" i="9" s="1"/>
  <c r="H38" i="9"/>
  <c r="H67" i="9" s="1"/>
  <c r="E38" i="9"/>
  <c r="E67" i="9" s="1"/>
  <c r="O38" i="9"/>
  <c r="O67" i="9" s="1"/>
  <c r="I38" i="9"/>
  <c r="I67" i="9" s="1"/>
  <c r="I70" i="9" s="1"/>
  <c r="G39" i="9"/>
  <c r="G68" i="9" s="1"/>
  <c r="M38" i="9"/>
  <c r="M67" i="9" s="1"/>
  <c r="J38" i="9"/>
  <c r="J67" i="9" s="1"/>
  <c r="J70" i="9" s="1"/>
  <c r="H39" i="9"/>
  <c r="H68" i="9" s="1"/>
  <c r="F10" i="8"/>
  <c r="G6" i="8" s="1"/>
  <c r="D68" i="9"/>
  <c r="Q11" i="9"/>
  <c r="N70" i="9"/>
  <c r="D67" i="9"/>
  <c r="Q7" i="9" l="1"/>
  <c r="G70" i="9"/>
  <c r="Q8" i="9"/>
  <c r="Q12" i="9"/>
  <c r="Q9" i="9"/>
  <c r="H70" i="9"/>
  <c r="K70" i="9"/>
  <c r="Q13" i="9"/>
  <c r="O70" i="9"/>
  <c r="F70" i="9"/>
  <c r="P38" i="9"/>
  <c r="P67" i="9" s="1"/>
  <c r="M70" i="9"/>
  <c r="L70" i="9"/>
  <c r="P39" i="9"/>
  <c r="P68" i="9" s="1"/>
  <c r="E70" i="9"/>
  <c r="G5" i="8"/>
  <c r="G7" i="8"/>
  <c r="G8" i="8"/>
  <c r="D70" i="9"/>
  <c r="Q26" i="9" l="1"/>
  <c r="P70" i="9"/>
  <c r="P71" i="9" s="1"/>
  <c r="G10" i="8"/>
  <c r="Q37" i="9" l="1"/>
  <c r="D71" i="9"/>
  <c r="H71" i="9"/>
  <c r="Q47" i="9"/>
  <c r="Q34" i="9"/>
  <c r="Q36" i="9"/>
  <c r="L71" i="9"/>
  <c r="Q58" i="9"/>
  <c r="Q33" i="9"/>
  <c r="Q52" i="9"/>
  <c r="Q55" i="9"/>
  <c r="Q32" i="9"/>
  <c r="Q44" i="9"/>
  <c r="N71" i="9"/>
  <c r="Q65" i="9"/>
  <c r="Q49" i="9"/>
  <c r="Q38" i="9"/>
  <c r="E71" i="9"/>
  <c r="Q45" i="9"/>
  <c r="J71" i="9"/>
  <c r="Q64" i="9"/>
  <c r="Q63" i="9"/>
  <c r="Q51" i="9"/>
  <c r="Q39" i="9"/>
  <c r="Q59" i="9"/>
  <c r="Q54" i="9"/>
  <c r="Q48" i="9"/>
  <c r="I71" i="9"/>
  <c r="Q56" i="9"/>
  <c r="Q61" i="9"/>
  <c r="Q35" i="9"/>
  <c r="Q62" i="9"/>
  <c r="Q30" i="9"/>
  <c r="Q42" i="9"/>
  <c r="F71" i="9"/>
  <c r="Q40" i="9"/>
  <c r="Q50" i="9"/>
  <c r="Q43" i="9"/>
  <c r="O71" i="9"/>
  <c r="K71" i="9"/>
  <c r="Q31" i="9"/>
  <c r="Q57" i="9"/>
  <c r="Q53" i="9"/>
  <c r="M71" i="9"/>
  <c r="G71" i="9"/>
  <c r="Q46" i="9"/>
  <c r="Q60" i="9"/>
  <c r="Q41" i="9"/>
  <c r="Q67" i="9" l="1"/>
  <c r="Q70" i="9" s="1"/>
  <c r="Q68" i="9"/>
  <c r="Q71" i="9" l="1"/>
</calcChain>
</file>

<file path=xl/sharedStrings.xml><?xml version="1.0" encoding="utf-8"?>
<sst xmlns="http://schemas.openxmlformats.org/spreadsheetml/2006/main" count="295" uniqueCount="96">
  <si>
    <t>QUANT</t>
  </si>
  <si>
    <t>UNIT</t>
  </si>
  <si>
    <t>m2</t>
  </si>
  <si>
    <t>ton</t>
  </si>
  <si>
    <t>un</t>
  </si>
  <si>
    <t>TOTAL GERAL</t>
  </si>
  <si>
    <t>x</t>
  </si>
  <si>
    <t>DESCRIÇÃO DOS SERVIÇOS</t>
  </si>
  <si>
    <t>UD</t>
  </si>
  <si>
    <t>PLANILHA DE SERVIÇOS   -   PAVIMENTAÇÃO</t>
  </si>
  <si>
    <t>( R$ ) - PM
TOTAIS</t>
  </si>
  <si>
    <t>Município:</t>
  </si>
  <si>
    <t xml:space="preserve">SAM  </t>
  </si>
  <si>
    <t>Projeto :</t>
  </si>
  <si>
    <t xml:space="preserve">LOTE nº </t>
  </si>
  <si>
    <t/>
  </si>
  <si>
    <t>SEIL</t>
  </si>
  <si>
    <t>DER</t>
  </si>
  <si>
    <t>4</t>
  </si>
  <si>
    <t>Limpeza e Lavagem da pista ( Recape )</t>
  </si>
  <si>
    <t>Placa de Obra 4,00 x 2,00</t>
  </si>
  <si>
    <t>Código</t>
  </si>
  <si>
    <t>Orígem</t>
  </si>
  <si>
    <t>7</t>
  </si>
  <si>
    <t>PLANILHA DE SERVIÇOS   -   RESUMO</t>
  </si>
  <si>
    <t>Grandes 
Ìtens  (%)</t>
  </si>
  <si>
    <t>Experiência  :</t>
  </si>
  <si>
    <t>Quantidade
(projeto)</t>
  </si>
  <si>
    <t>Unid</t>
  </si>
  <si>
    <t>Quantidade 
Edital (40%)</t>
  </si>
  <si>
    <t>REVESTIMENTO</t>
  </si>
  <si>
    <t>SERVIÇOS PRELIMINARES</t>
  </si>
  <si>
    <t>Pintura de ligação com RR-1C ( Araucária )</t>
  </si>
  <si>
    <t>SINALIZAÇÃO DE TRÂNSITO</t>
  </si>
  <si>
    <t>PM curitiba</t>
  </si>
  <si>
    <t>PAV-77</t>
  </si>
  <si>
    <t>TOTAL</t>
  </si>
  <si>
    <t>PREÇO GLOBAL</t>
  </si>
  <si>
    <t>1</t>
  </si>
  <si>
    <t>Local da Obra :</t>
  </si>
  <si>
    <t>11</t>
  </si>
  <si>
    <t>74022/35</t>
  </si>
  <si>
    <t>Ensaio de Percentagem de Betume - Misturas Betuminosas</t>
  </si>
  <si>
    <t>74022/53</t>
  </si>
  <si>
    <t>Ensaio de Controle do Grau de Compactação da Mistura Asfáltica</t>
  </si>
  <si>
    <t>74022/56</t>
  </si>
  <si>
    <t>Ensaio de Densidade do Material Betuminoso</t>
  </si>
  <si>
    <t>gb</t>
  </si>
  <si>
    <t>DAER/RS</t>
  </si>
  <si>
    <t>ENSAIOS TECNOLÓGICOS
(Os custos com mobilização e desmobilização de equipe e equipamentos para a extração de amostras para os ensaios tecnológicos, exceto da capa asfáltica, serão de responsabilidade da empresa executora da obra.)</t>
  </si>
  <si>
    <t>Extração de corpo de prova de concreto asfáltico com sonda rotativa</t>
  </si>
  <si>
    <t>Mobilização e desmobilização de equipamento e equipe para extração de corpos de prova da capa asfáltica.</t>
  </si>
  <si>
    <t xml:space="preserve">     </t>
  </si>
  <si>
    <t>820000L</t>
  </si>
  <si>
    <t>ENSAIOS TECNOLÓGICOS</t>
  </si>
  <si>
    <t>BOM SUCESSO DO SUL</t>
  </si>
  <si>
    <t>RUA PRESÍDIO BORBA</t>
  </si>
  <si>
    <t>RECAPEAMENTO ASFÁLTICO</t>
  </si>
  <si>
    <t>CBUQ (Quantidade menor que 10000 toneladas)Reperfilamento</t>
  </si>
  <si>
    <t>CBUQ (Quantidade menor que 10000 toneladas)Capa</t>
  </si>
  <si>
    <t>Faixa de Sinalização Horizontal c/tinta resina acrílica base solvente- (0,034 m2/m2) Cor Branca</t>
  </si>
  <si>
    <t>Faixa de Sinalização Horizontal c/tinta resina acrílica base solvente- (0,034 m2/m2) Cor Amarela</t>
  </si>
  <si>
    <t>25</t>
  </si>
  <si>
    <t>01</t>
  </si>
  <si>
    <t>PAM - PROGRAMA DE APOIO AOS MUNICÍPIOS</t>
  </si>
  <si>
    <t>Bom Sucesso do Sul</t>
  </si>
  <si>
    <t>FIN FDU</t>
  </si>
  <si>
    <t>Recape asfáltico</t>
  </si>
  <si>
    <t>C.P.M.</t>
  </si>
  <si>
    <t>CRONOGRAMA FÍSICO FINANCEIRO</t>
  </si>
  <si>
    <t>GRUPO</t>
  </si>
  <si>
    <t>SERVIÇOS</t>
  </si>
  <si>
    <t>PARCELAS (%)</t>
  </si>
  <si>
    <t>% S/</t>
  </si>
  <si>
    <t>ITEM</t>
  </si>
  <si>
    <t>ITEM (R$)</t>
  </si>
  <si>
    <t xml:space="preserve">ENSAIOS TECNOLÓGICOS
</t>
  </si>
  <si>
    <t>TOTAIS</t>
  </si>
  <si>
    <t>COMPOSIÇÃO DO FINANCIAMENTO</t>
  </si>
  <si>
    <t>PARCELAS</t>
  </si>
  <si>
    <t>FINANCIAMENTO</t>
  </si>
  <si>
    <t>R$</t>
  </si>
  <si>
    <t>CONTRAPARTIDA</t>
  </si>
  <si>
    <t>SUB-</t>
  </si>
  <si>
    <t>SEDU</t>
  </si>
  <si>
    <t>FATURAMENTO MENSAL PREVISTO</t>
  </si>
  <si>
    <t>MENSAL PREVISTO EM %</t>
  </si>
  <si>
    <t>Resp. Técnico:</t>
  </si>
  <si>
    <t>Assinatura:</t>
  </si>
  <si>
    <t>data:</t>
  </si>
  <si>
    <t>_________________________</t>
  </si>
  <si>
    <t>RECAPE ASFÁLTICO</t>
  </si>
  <si>
    <t>Concreto Betuminoso Usinado á Quente - CBUQ</t>
  </si>
  <si>
    <t>Ton</t>
  </si>
  <si>
    <t>SUBTOTAL</t>
  </si>
  <si>
    <t>PREÇO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</si>
</sst>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&quot;R$&quot;#,##0.00_);\(&quot;R$&quot;#,##0.00\)"/>
  </numFmts>
  <fonts count="22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color indexed="12"/>
      <name val="Arial"/>
      <family val="2"/>
    </font>
    <font>
      <b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ashDotDot">
        <color auto="1"/>
      </bottom>
      <diagonal/>
    </border>
    <border>
      <left style="hair">
        <color indexed="64"/>
      </left>
      <right style="hair">
        <color indexed="64"/>
      </right>
      <top/>
      <bottom style="dashDotDot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34">
    <xf numFmtId="0" fontId="0" fillId="0" borderId="0" xfId="0"/>
    <xf numFmtId="0" fontId="9" fillId="2" borderId="0" xfId="0" applyFont="1" applyFill="1"/>
    <xf numFmtId="0" fontId="4" fillId="2" borderId="0" xfId="0" applyFont="1" applyFill="1"/>
    <xf numFmtId="0" fontId="3" fillId="2" borderId="0" xfId="0" applyFont="1" applyFill="1"/>
    <xf numFmtId="49" fontId="10" fillId="2" borderId="15" xfId="0" applyNumberFormat="1" applyFont="1" applyFill="1" applyBorder="1" applyAlignment="1" applyProtection="1">
      <alignment horizontal="centerContinuous" vertical="center"/>
    </xf>
    <xf numFmtId="49" fontId="7" fillId="2" borderId="10" xfId="0" applyNumberFormat="1" applyFont="1" applyFill="1" applyBorder="1" applyAlignment="1" applyProtection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 applyProtection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49" fontId="4" fillId="2" borderId="42" xfId="0" applyNumberFormat="1" applyFont="1" applyFill="1" applyBorder="1" applyAlignment="1" applyProtection="1">
      <alignment horizontal="left"/>
    </xf>
    <xf numFmtId="0" fontId="4" fillId="2" borderId="48" xfId="0" applyFont="1" applyFill="1" applyBorder="1" applyAlignment="1" applyProtection="1">
      <alignment horizontal="left"/>
      <protection locked="0"/>
    </xf>
    <xf numFmtId="49" fontId="4" fillId="2" borderId="50" xfId="0" applyNumberFormat="1" applyFont="1" applyFill="1" applyBorder="1" applyAlignment="1" applyProtection="1">
      <alignment horizontal="left"/>
      <protection locked="0"/>
    </xf>
    <xf numFmtId="0" fontId="4" fillId="2" borderId="18" xfId="0" applyFont="1" applyFill="1" applyBorder="1" applyAlignment="1" applyProtection="1">
      <alignment horizontal="left"/>
      <protection locked="0"/>
    </xf>
    <xf numFmtId="0" fontId="4" fillId="2" borderId="45" xfId="0" applyFont="1" applyFill="1" applyBorder="1" applyAlignment="1" applyProtection="1">
      <alignment horizontal="left"/>
    </xf>
    <xf numFmtId="49" fontId="4" fillId="2" borderId="45" xfId="0" applyNumberFormat="1" applyFont="1" applyFill="1" applyBorder="1" applyAlignment="1" applyProtection="1">
      <alignment horizontal="center"/>
      <protection locked="0"/>
    </xf>
    <xf numFmtId="49" fontId="4" fillId="2" borderId="53" xfId="0" applyNumberFormat="1" applyFont="1" applyFill="1" applyBorder="1" applyAlignment="1" applyProtection="1">
      <alignment horizontal="left"/>
    </xf>
    <xf numFmtId="0" fontId="4" fillId="2" borderId="60" xfId="0" applyFont="1" applyFill="1" applyBorder="1" applyAlignment="1" applyProtection="1">
      <alignment horizontal="left"/>
      <protection locked="0"/>
    </xf>
    <xf numFmtId="49" fontId="4" fillId="2" borderId="61" xfId="0" applyNumberFormat="1" applyFont="1" applyFill="1" applyBorder="1" applyAlignment="1" applyProtection="1">
      <alignment horizontal="left"/>
      <protection locked="0"/>
    </xf>
    <xf numFmtId="0" fontId="4" fillId="2" borderId="52" xfId="0" applyFont="1" applyFill="1" applyBorder="1" applyAlignment="1" applyProtection="1">
      <alignment horizontal="left"/>
      <protection locked="0"/>
    </xf>
    <xf numFmtId="0" fontId="4" fillId="2" borderId="37" xfId="0" applyFont="1" applyFill="1" applyBorder="1" applyAlignment="1" applyProtection="1">
      <alignment horizontal="left"/>
    </xf>
    <xf numFmtId="49" fontId="4" fillId="2" borderId="37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left"/>
    </xf>
    <xf numFmtId="0" fontId="4" fillId="2" borderId="49" xfId="0" applyFont="1" applyFill="1" applyBorder="1" applyAlignment="1" applyProtection="1">
      <alignment horizontal="left"/>
      <protection locked="0"/>
    </xf>
    <xf numFmtId="49" fontId="4" fillId="2" borderId="51" xfId="0" applyNumberFormat="1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6" xfId="0" applyFont="1" applyFill="1" applyBorder="1" applyAlignment="1" applyProtection="1">
      <alignment horizontal="left"/>
      <protection locked="0"/>
    </xf>
    <xf numFmtId="49" fontId="4" fillId="2" borderId="11" xfId="0" applyNumberFormat="1" applyFont="1" applyFill="1" applyBorder="1" applyAlignment="1" applyProtection="1">
      <alignment horizontal="center" wrapText="1"/>
    </xf>
    <xf numFmtId="49" fontId="4" fillId="2" borderId="17" xfId="0" applyNumberFormat="1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Continuous" wrapText="1"/>
    </xf>
    <xf numFmtId="0" fontId="4" fillId="2" borderId="41" xfId="1" applyFont="1" applyFill="1" applyBorder="1" applyAlignment="1">
      <alignment horizontal="center"/>
    </xf>
    <xf numFmtId="0" fontId="3" fillId="2" borderId="15" xfId="0" quotePrefix="1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3" fillId="2" borderId="16" xfId="1" applyFont="1" applyFill="1" applyBorder="1"/>
    <xf numFmtId="2" fontId="3" fillId="2" borderId="43" xfId="1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/>
    </xf>
    <xf numFmtId="165" fontId="4" fillId="2" borderId="35" xfId="1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/>
    </xf>
    <xf numFmtId="165" fontId="4" fillId="2" borderId="24" xfId="1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 applyProtection="1">
      <alignment horizontal="center"/>
    </xf>
    <xf numFmtId="49" fontId="4" fillId="2" borderId="5" xfId="0" applyNumberFormat="1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wrapText="1"/>
    </xf>
    <xf numFmtId="4" fontId="4" fillId="2" borderId="3" xfId="1" applyNumberFormat="1" applyFont="1" applyFill="1" applyBorder="1" applyAlignment="1" applyProtection="1"/>
    <xf numFmtId="4" fontId="4" fillId="2" borderId="22" xfId="1" applyNumberFormat="1" applyFont="1" applyFill="1" applyBorder="1" applyAlignment="1" applyProtection="1"/>
    <xf numFmtId="4" fontId="4" fillId="2" borderId="31" xfId="1" applyNumberFormat="1" applyFont="1" applyFill="1" applyBorder="1" applyAlignment="1" applyProtection="1"/>
    <xf numFmtId="4" fontId="4" fillId="2" borderId="23" xfId="1" applyNumberFormat="1" applyFont="1" applyFill="1" applyBorder="1" applyAlignment="1" applyProtection="1"/>
    <xf numFmtId="0" fontId="4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4" fontId="3" fillId="2" borderId="25" xfId="0" applyNumberFormat="1" applyFont="1" applyFill="1" applyBorder="1" applyAlignment="1" applyProtection="1">
      <protection locked="0"/>
    </xf>
    <xf numFmtId="4" fontId="3" fillId="2" borderId="4" xfId="1" applyNumberFormat="1" applyFont="1" applyFill="1" applyBorder="1"/>
    <xf numFmtId="4" fontId="3" fillId="2" borderId="28" xfId="1" applyNumberFormat="1" applyFont="1" applyFill="1" applyBorder="1"/>
    <xf numFmtId="0" fontId="3" fillId="2" borderId="2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2" fontId="3" fillId="2" borderId="28" xfId="1" applyNumberFormat="1" applyFont="1" applyFill="1" applyBorder="1" applyAlignment="1">
      <alignment horizontal="center"/>
    </xf>
    <xf numFmtId="0" fontId="3" fillId="2" borderId="46" xfId="1" applyFont="1" applyFill="1" applyBorder="1" applyAlignment="1">
      <alignment wrapText="1"/>
    </xf>
    <xf numFmtId="4" fontId="3" fillId="2" borderId="26" xfId="0" applyNumberFormat="1" applyFont="1" applyFill="1" applyBorder="1" applyAlignment="1" applyProtection="1">
      <protection locked="0"/>
    </xf>
    <xf numFmtId="4" fontId="3" fillId="2" borderId="6" xfId="0" applyNumberFormat="1" applyFont="1" applyFill="1" applyBorder="1" applyAlignment="1" applyProtection="1">
      <protection locked="0"/>
    </xf>
    <xf numFmtId="4" fontId="4" fillId="2" borderId="0" xfId="0" applyNumberFormat="1" applyFont="1" applyFill="1" applyBorder="1" applyAlignment="1" applyProtection="1">
      <alignment horizontal="right"/>
    </xf>
    <xf numFmtId="49" fontId="4" fillId="2" borderId="2" xfId="0" applyNumberFormat="1" applyFont="1" applyFill="1" applyBorder="1" applyAlignment="1" applyProtection="1">
      <alignment horizontal="center"/>
    </xf>
    <xf numFmtId="49" fontId="4" fillId="2" borderId="30" xfId="0" applyNumberFormat="1" applyFont="1" applyFill="1" applyBorder="1" applyAlignment="1" applyProtection="1">
      <alignment horizontal="center"/>
    </xf>
    <xf numFmtId="0" fontId="5" fillId="2" borderId="31" xfId="0" applyFont="1" applyFill="1" applyBorder="1" applyAlignment="1" applyProtection="1">
      <alignment wrapText="1"/>
    </xf>
    <xf numFmtId="0" fontId="3" fillId="2" borderId="26" xfId="2" applyFont="1" applyFill="1" applyBorder="1" applyAlignment="1">
      <alignment horizontal="left"/>
    </xf>
    <xf numFmtId="0" fontId="3" fillId="2" borderId="6" xfId="2" applyFont="1" applyFill="1" applyBorder="1" applyAlignment="1">
      <alignment horizontal="left"/>
    </xf>
    <xf numFmtId="0" fontId="3" fillId="2" borderId="2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6" xfId="1" applyFont="1" applyFill="1" applyBorder="1" applyAlignment="1">
      <alignment vertical="center" wrapText="1"/>
    </xf>
    <xf numFmtId="2" fontId="3" fillId="2" borderId="28" xfId="1" applyNumberFormat="1" applyFont="1" applyFill="1" applyBorder="1" applyAlignment="1">
      <alignment horizontal="center" vertical="center"/>
    </xf>
    <xf numFmtId="4" fontId="3" fillId="2" borderId="25" xfId="0" applyNumberFormat="1" applyFont="1" applyFill="1" applyBorder="1" applyAlignment="1" applyProtection="1">
      <alignment vertical="center"/>
      <protection locked="0"/>
    </xf>
    <xf numFmtId="4" fontId="3" fillId="2" borderId="4" xfId="1" applyNumberFormat="1" applyFont="1" applyFill="1" applyBorder="1" applyAlignment="1">
      <alignment vertical="center"/>
    </xf>
    <xf numFmtId="4" fontId="3" fillId="2" borderId="28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46" xfId="1" applyFont="1" applyFill="1" applyBorder="1" applyAlignment="1">
      <alignment horizontal="left" vertical="center" wrapText="1"/>
    </xf>
    <xf numFmtId="0" fontId="3" fillId="2" borderId="26" xfId="0" quotePrefix="1" applyFont="1" applyFill="1" applyBorder="1" applyAlignment="1">
      <alignment horizontal="left" vertical="center"/>
    </xf>
    <xf numFmtId="0" fontId="3" fillId="2" borderId="22" xfId="1" applyFont="1" applyFill="1" applyBorder="1"/>
    <xf numFmtId="0" fontId="6" fillId="2" borderId="3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4" fillId="2" borderId="31" xfId="1" applyFont="1" applyFill="1" applyBorder="1" applyAlignment="1">
      <alignment horizontal="left" vertical="center" indent="7"/>
    </xf>
    <xf numFmtId="2" fontId="3" fillId="2" borderId="22" xfId="1" applyNumberFormat="1" applyFont="1" applyFill="1" applyBorder="1" applyAlignment="1">
      <alignment horizontal="center" vertical="center"/>
    </xf>
    <xf numFmtId="4" fontId="4" fillId="2" borderId="31" xfId="1" applyNumberFormat="1" applyFont="1" applyFill="1" applyBorder="1" applyAlignment="1">
      <alignment vertical="center"/>
    </xf>
    <xf numFmtId="4" fontId="4" fillId="2" borderId="23" xfId="1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4" fontId="4" fillId="2" borderId="31" xfId="0" applyNumberFormat="1" applyFont="1" applyFill="1" applyBorder="1" applyAlignment="1">
      <alignment vertical="center"/>
    </xf>
    <xf numFmtId="0" fontId="8" fillId="2" borderId="0" xfId="0" applyFont="1" applyFill="1" applyBorder="1" applyAlignment="1" applyProtection="1">
      <alignment horizontal="center"/>
    </xf>
    <xf numFmtId="0" fontId="3" fillId="2" borderId="0" xfId="0" applyFont="1" applyFill="1" applyAlignment="1">
      <alignment horizontal="left"/>
    </xf>
    <xf numFmtId="0" fontId="15" fillId="2" borderId="19" xfId="20" applyFont="1" applyFill="1" applyBorder="1" applyAlignment="1" applyProtection="1">
      <alignment horizontal="left"/>
    </xf>
    <xf numFmtId="0" fontId="3" fillId="2" borderId="18" xfId="20" quotePrefix="1" applyFont="1" applyFill="1" applyBorder="1" applyAlignment="1" applyProtection="1">
      <alignment horizontal="left" indent="3"/>
    </xf>
    <xf numFmtId="0" fontId="15" fillId="2" borderId="18" xfId="20" applyFont="1" applyFill="1" applyBorder="1" applyAlignment="1" applyProtection="1">
      <alignment horizontal="centerContinuous"/>
    </xf>
    <xf numFmtId="0" fontId="3" fillId="2" borderId="18" xfId="20" quotePrefix="1" applyFont="1" applyFill="1" applyBorder="1" applyAlignment="1" applyProtection="1">
      <alignment horizontal="left"/>
    </xf>
    <xf numFmtId="0" fontId="3" fillId="2" borderId="9" xfId="20" applyFill="1" applyBorder="1" applyProtection="1"/>
    <xf numFmtId="0" fontId="3" fillId="2" borderId="12" xfId="20" applyFill="1" applyBorder="1" applyProtection="1"/>
    <xf numFmtId="0" fontId="3" fillId="2" borderId="0" xfId="20" applyFill="1" applyProtection="1">
      <protection locked="0"/>
    </xf>
    <xf numFmtId="0" fontId="4" fillId="2" borderId="63" xfId="20" applyFont="1" applyFill="1" applyBorder="1" applyAlignment="1" applyProtection="1">
      <alignment horizontal="left"/>
    </xf>
    <xf numFmtId="0" fontId="4" fillId="2" borderId="64" xfId="20" applyFont="1" applyFill="1" applyBorder="1" applyAlignment="1" applyProtection="1">
      <alignment horizontal="left"/>
    </xf>
    <xf numFmtId="0" fontId="4" fillId="2" borderId="52" xfId="20" applyFont="1" applyFill="1" applyBorder="1" applyAlignment="1" applyProtection="1">
      <alignment horizontal="left"/>
    </xf>
    <xf numFmtId="0" fontId="4" fillId="2" borderId="65" xfId="20" applyFont="1" applyFill="1" applyBorder="1" applyAlignment="1" applyProtection="1">
      <alignment horizontal="left"/>
    </xf>
    <xf numFmtId="49" fontId="4" fillId="2" borderId="36" xfId="20" applyNumberFormat="1" applyFont="1" applyFill="1" applyBorder="1" applyAlignment="1" applyProtection="1">
      <alignment horizontal="center"/>
    </xf>
    <xf numFmtId="0" fontId="3" fillId="2" borderId="8" xfId="20" applyFill="1" applyBorder="1" applyProtection="1"/>
    <xf numFmtId="0" fontId="3" fillId="2" borderId="7" xfId="20" applyFill="1" applyBorder="1" applyProtection="1"/>
    <xf numFmtId="10" fontId="3" fillId="2" borderId="66" xfId="21" applyNumberFormat="1" applyFont="1" applyFill="1" applyBorder="1" applyProtection="1"/>
    <xf numFmtId="0" fontId="4" fillId="2" borderId="67" xfId="20" applyFont="1" applyFill="1" applyBorder="1" applyAlignment="1" applyProtection="1">
      <alignment horizontal="left"/>
    </xf>
    <xf numFmtId="0" fontId="4" fillId="2" borderId="68" xfId="20" applyFont="1" applyFill="1" applyBorder="1" applyProtection="1"/>
    <xf numFmtId="0" fontId="4" fillId="2" borderId="10" xfId="20" applyFont="1" applyFill="1" applyBorder="1" applyAlignment="1" applyProtection="1">
      <alignment horizontal="left"/>
    </xf>
    <xf numFmtId="0" fontId="4" fillId="2" borderId="69" xfId="20" applyFont="1" applyFill="1" applyBorder="1" applyAlignment="1" applyProtection="1">
      <alignment horizontal="left"/>
    </xf>
    <xf numFmtId="49" fontId="4" fillId="2" borderId="70" xfId="20" applyNumberFormat="1" applyFont="1" applyFill="1" applyBorder="1" applyAlignment="1" applyProtection="1">
      <alignment horizontal="center"/>
    </xf>
    <xf numFmtId="0" fontId="3" fillId="2" borderId="54" xfId="20" applyFill="1" applyBorder="1" applyProtection="1"/>
    <xf numFmtId="0" fontId="13" fillId="2" borderId="13" xfId="20" applyFont="1" applyFill="1" applyBorder="1" applyAlignment="1" applyProtection="1">
      <alignment horizontal="centerContinuous"/>
    </xf>
    <xf numFmtId="0" fontId="14" fillId="2" borderId="0" xfId="20" applyFont="1" applyFill="1" applyBorder="1" applyAlignment="1" applyProtection="1">
      <alignment horizontal="centerContinuous"/>
    </xf>
    <xf numFmtId="0" fontId="14" fillId="2" borderId="14" xfId="20" applyFont="1" applyFill="1" applyBorder="1" applyAlignment="1" applyProtection="1">
      <alignment horizontal="centerContinuous"/>
    </xf>
    <xf numFmtId="0" fontId="16" fillId="2" borderId="32" xfId="20" applyFont="1" applyFill="1" applyBorder="1" applyAlignment="1" applyProtection="1">
      <alignment horizontal="center"/>
    </xf>
    <xf numFmtId="0" fontId="16" fillId="2" borderId="72" xfId="20" applyFont="1" applyFill="1" applyBorder="1" applyAlignment="1" applyProtection="1">
      <alignment horizontal="centerContinuous"/>
    </xf>
    <xf numFmtId="0" fontId="17" fillId="2" borderId="33" xfId="20" applyFont="1" applyFill="1" applyBorder="1" applyAlignment="1" applyProtection="1">
      <alignment textRotation="180"/>
    </xf>
    <xf numFmtId="0" fontId="16" fillId="2" borderId="7" xfId="20" applyFont="1" applyFill="1" applyBorder="1" applyAlignment="1" applyProtection="1">
      <alignment horizontal="centerContinuous"/>
    </xf>
    <xf numFmtId="0" fontId="16" fillId="2" borderId="52" xfId="20" applyFont="1" applyFill="1" applyBorder="1" applyAlignment="1" applyProtection="1">
      <alignment horizontal="centerContinuous"/>
    </xf>
    <xf numFmtId="0" fontId="16" fillId="2" borderId="36" xfId="20" applyFont="1" applyFill="1" applyBorder="1" applyAlignment="1" applyProtection="1">
      <alignment horizontal="centerContinuous"/>
    </xf>
    <xf numFmtId="0" fontId="16" fillId="2" borderId="33" xfId="20" applyFont="1" applyFill="1" applyBorder="1" applyAlignment="1" applyProtection="1">
      <alignment horizontal="center"/>
    </xf>
    <xf numFmtId="0" fontId="16" fillId="2" borderId="34" xfId="20" applyFont="1" applyFill="1" applyBorder="1" applyAlignment="1" applyProtection="1">
      <alignment horizontal="center"/>
    </xf>
    <xf numFmtId="0" fontId="16" fillId="2" borderId="73" xfId="20" applyFont="1" applyFill="1" applyBorder="1" applyAlignment="1" applyProtection="1">
      <alignment horizontal="center"/>
    </xf>
    <xf numFmtId="0" fontId="16" fillId="2" borderId="74" xfId="20" applyFont="1" applyFill="1" applyBorder="1" applyProtection="1"/>
    <xf numFmtId="0" fontId="17" fillId="2" borderId="74" xfId="20" applyFont="1" applyFill="1" applyBorder="1" applyAlignment="1" applyProtection="1">
      <alignment textRotation="180"/>
    </xf>
    <xf numFmtId="0" fontId="16" fillId="2" borderId="75" xfId="20" applyFont="1" applyFill="1" applyBorder="1" applyAlignment="1" applyProtection="1">
      <alignment horizontal="center"/>
    </xf>
    <xf numFmtId="0" fontId="16" fillId="2" borderId="76" xfId="20" applyFont="1" applyFill="1" applyBorder="1" applyAlignment="1" applyProtection="1">
      <alignment horizontal="center"/>
    </xf>
    <xf numFmtId="0" fontId="16" fillId="2" borderId="77" xfId="20" applyFont="1" applyFill="1" applyBorder="1" applyAlignment="1" applyProtection="1">
      <alignment horizontal="center"/>
    </xf>
    <xf numFmtId="0" fontId="18" fillId="2" borderId="29" xfId="20" applyFont="1" applyFill="1" applyBorder="1" applyAlignment="1" applyProtection="1">
      <alignment horizontal="center"/>
    </xf>
    <xf numFmtId="0" fontId="18" fillId="2" borderId="71" xfId="20" applyFont="1" applyFill="1" applyBorder="1" applyProtection="1"/>
    <xf numFmtId="0" fontId="19" fillId="2" borderId="6" xfId="20" applyFont="1" applyFill="1" applyBorder="1" applyProtection="1"/>
    <xf numFmtId="0" fontId="18" fillId="2" borderId="38" xfId="20" applyFont="1" applyFill="1" applyBorder="1" applyAlignment="1" applyProtection="1">
      <alignment horizontal="center"/>
    </xf>
    <xf numFmtId="0" fontId="18" fillId="2" borderId="25" xfId="20" applyFont="1" applyFill="1" applyBorder="1" applyAlignment="1" applyProtection="1">
      <alignment horizontal="center"/>
    </xf>
    <xf numFmtId="40" fontId="18" fillId="2" borderId="25" xfId="20" applyNumberFormat="1" applyFont="1" applyFill="1" applyBorder="1" applyAlignment="1" applyProtection="1">
      <alignment horizontal="right"/>
      <protection locked="0"/>
    </xf>
    <xf numFmtId="2" fontId="18" fillId="2" borderId="39" xfId="20" applyNumberFormat="1" applyFont="1" applyFill="1" applyBorder="1" applyProtection="1"/>
    <xf numFmtId="0" fontId="18" fillId="2" borderId="6" xfId="20" applyFont="1" applyFill="1" applyBorder="1" applyAlignment="1" applyProtection="1">
      <alignment horizontal="center"/>
    </xf>
    <xf numFmtId="0" fontId="18" fillId="2" borderId="36" xfId="20" applyFont="1" applyFill="1" applyBorder="1" applyAlignment="1" applyProtection="1">
      <alignment horizontal="center"/>
    </xf>
    <xf numFmtId="0" fontId="18" fillId="2" borderId="71" xfId="20" applyFont="1" applyFill="1" applyBorder="1" applyAlignment="1" applyProtection="1">
      <alignment horizontal="left"/>
    </xf>
    <xf numFmtId="0" fontId="18" fillId="2" borderId="26" xfId="20" applyFont="1" applyFill="1" applyBorder="1" applyAlignment="1" applyProtection="1">
      <alignment horizontal="center"/>
    </xf>
    <xf numFmtId="0" fontId="3" fillId="2" borderId="78" xfId="20" applyFill="1" applyBorder="1" applyProtection="1"/>
    <xf numFmtId="0" fontId="3" fillId="2" borderId="79" xfId="20" applyFill="1" applyBorder="1" applyProtection="1"/>
    <xf numFmtId="0" fontId="2" fillId="2" borderId="79" xfId="20" applyFont="1" applyFill="1" applyBorder="1" applyProtection="1"/>
    <xf numFmtId="40" fontId="2" fillId="2" borderId="79" xfId="20" applyNumberFormat="1" applyFont="1" applyFill="1" applyBorder="1" applyProtection="1"/>
    <xf numFmtId="0" fontId="2" fillId="2" borderId="80" xfId="20" applyFont="1" applyFill="1" applyBorder="1" applyProtection="1"/>
    <xf numFmtId="0" fontId="3" fillId="2" borderId="81" xfId="20" applyFill="1" applyBorder="1" applyProtection="1"/>
    <xf numFmtId="0" fontId="4" fillId="2" borderId="82" xfId="20" applyFont="1" applyFill="1" applyBorder="1" applyAlignment="1" applyProtection="1">
      <alignment horizontal="centerContinuous"/>
    </xf>
    <xf numFmtId="0" fontId="3" fillId="2" borderId="82" xfId="20" applyFill="1" applyBorder="1" applyAlignment="1" applyProtection="1">
      <alignment horizontal="centerContinuous"/>
    </xf>
    <xf numFmtId="0" fontId="2" fillId="2" borderId="82" xfId="20" applyFont="1" applyFill="1" applyBorder="1" applyProtection="1"/>
    <xf numFmtId="40" fontId="20" fillId="2" borderId="83" xfId="20" applyNumberFormat="1" applyFont="1" applyFill="1" applyBorder="1" applyProtection="1"/>
    <xf numFmtId="0" fontId="20" fillId="2" borderId="84" xfId="20" applyFont="1" applyFill="1" applyBorder="1" applyProtection="1"/>
    <xf numFmtId="0" fontId="13" fillId="2" borderId="62" xfId="20" applyFont="1" applyFill="1" applyBorder="1" applyAlignment="1" applyProtection="1">
      <alignment horizontal="centerContinuous"/>
    </xf>
    <xf numFmtId="0" fontId="14" fillId="2" borderId="54" xfId="20" applyFont="1" applyFill="1" applyBorder="1" applyAlignment="1" applyProtection="1">
      <alignment horizontal="centerContinuous"/>
    </xf>
    <xf numFmtId="0" fontId="2" fillId="2" borderId="54" xfId="20" applyFont="1" applyFill="1" applyBorder="1" applyAlignment="1" applyProtection="1">
      <alignment horizontal="centerContinuous"/>
    </xf>
    <xf numFmtId="0" fontId="2" fillId="2" borderId="44" xfId="20" applyFont="1" applyFill="1" applyBorder="1" applyAlignment="1" applyProtection="1">
      <alignment horizontal="centerContinuous"/>
    </xf>
    <xf numFmtId="0" fontId="3" fillId="2" borderId="73" xfId="20" applyFont="1" applyFill="1" applyBorder="1" applyAlignment="1" applyProtection="1">
      <alignment horizontal="center"/>
    </xf>
    <xf numFmtId="0" fontId="3" fillId="2" borderId="85" xfId="20" applyFont="1" applyFill="1" applyBorder="1" applyAlignment="1" applyProtection="1">
      <alignment horizontal="center"/>
    </xf>
    <xf numFmtId="0" fontId="2" fillId="2" borderId="85" xfId="20" applyFont="1" applyFill="1" applyBorder="1" applyAlignment="1" applyProtection="1">
      <alignment horizontal="centerContinuous"/>
    </xf>
    <xf numFmtId="0" fontId="2" fillId="2" borderId="1" xfId="20" applyFont="1" applyFill="1" applyBorder="1" applyAlignment="1" applyProtection="1">
      <alignment horizontal="center"/>
    </xf>
    <xf numFmtId="0" fontId="2" fillId="2" borderId="86" xfId="20" applyFont="1" applyFill="1" applyBorder="1" applyAlignment="1" applyProtection="1">
      <alignment horizontal="center"/>
    </xf>
    <xf numFmtId="0" fontId="3" fillId="2" borderId="87" xfId="20" applyFont="1" applyFill="1" applyBorder="1" applyAlignment="1" applyProtection="1">
      <alignment horizontal="center"/>
    </xf>
    <xf numFmtId="0" fontId="3" fillId="2" borderId="88" xfId="20" applyFont="1" applyFill="1" applyBorder="1" applyAlignment="1" applyProtection="1">
      <alignment horizontal="center"/>
    </xf>
    <xf numFmtId="0" fontId="2" fillId="2" borderId="88" xfId="20" applyFont="1" applyFill="1" applyBorder="1" applyAlignment="1" applyProtection="1">
      <alignment horizontal="center"/>
    </xf>
    <xf numFmtId="0" fontId="2" fillId="2" borderId="25" xfId="20" applyFont="1" applyFill="1" applyBorder="1" applyAlignment="1" applyProtection="1">
      <alignment horizontal="center"/>
    </xf>
    <xf numFmtId="0" fontId="2" fillId="2" borderId="39" xfId="20" applyFont="1" applyFill="1" applyBorder="1" applyAlignment="1" applyProtection="1">
      <alignment horizontal="center"/>
    </xf>
    <xf numFmtId="0" fontId="2" fillId="2" borderId="26" xfId="20" applyFont="1" applyFill="1" applyBorder="1" applyAlignment="1" applyProtection="1">
      <alignment horizontal="center"/>
    </xf>
    <xf numFmtId="0" fontId="2" fillId="2" borderId="6" xfId="20" applyFont="1" applyFill="1" applyBorder="1" applyProtection="1"/>
    <xf numFmtId="40" fontId="2" fillId="2" borderId="6" xfId="20" applyNumberFormat="1" applyFont="1" applyFill="1" applyBorder="1" applyProtection="1"/>
    <xf numFmtId="10" fontId="2" fillId="2" borderId="28" xfId="21" applyNumberFormat="1" applyFont="1" applyFill="1" applyBorder="1" applyProtection="1"/>
    <xf numFmtId="40" fontId="3" fillId="2" borderId="0" xfId="20" applyNumberFormat="1" applyFill="1" applyProtection="1">
      <protection locked="0"/>
    </xf>
    <xf numFmtId="0" fontId="2" fillId="2" borderId="32" xfId="20" applyFont="1" applyFill="1" applyBorder="1" applyAlignment="1" applyProtection="1">
      <alignment horizontal="center"/>
    </xf>
    <xf numFmtId="0" fontId="2" fillId="2" borderId="33" xfId="20" applyFont="1" applyFill="1" applyBorder="1" applyProtection="1"/>
    <xf numFmtId="40" fontId="2" fillId="2" borderId="33" xfId="20" applyNumberFormat="1" applyFont="1" applyFill="1" applyBorder="1" applyProtection="1"/>
    <xf numFmtId="9" fontId="0" fillId="2" borderId="0" xfId="21" applyFont="1" applyFill="1" applyProtection="1">
      <protection locked="0"/>
    </xf>
    <xf numFmtId="0" fontId="2" fillId="2" borderId="53" xfId="20" applyFont="1" applyFill="1" applyBorder="1" applyAlignment="1" applyProtection="1">
      <alignment horizontal="center"/>
    </xf>
    <xf numFmtId="0" fontId="2" fillId="2" borderId="52" xfId="20" applyFont="1" applyFill="1" applyBorder="1" applyProtection="1"/>
    <xf numFmtId="40" fontId="2" fillId="2" borderId="52" xfId="20" applyNumberFormat="1" applyFont="1" applyFill="1" applyBorder="1" applyProtection="1"/>
    <xf numFmtId="9" fontId="2" fillId="2" borderId="46" xfId="21" applyFont="1" applyFill="1" applyBorder="1" applyProtection="1"/>
    <xf numFmtId="0" fontId="2" fillId="2" borderId="89" xfId="20" applyFont="1" applyFill="1" applyBorder="1" applyProtection="1"/>
    <xf numFmtId="0" fontId="2" fillId="2" borderId="25" xfId="20" applyFont="1" applyFill="1" applyBorder="1" applyProtection="1"/>
    <xf numFmtId="40" fontId="2" fillId="2" borderId="25" xfId="20" applyNumberFormat="1" applyFont="1" applyFill="1" applyBorder="1" applyProtection="1"/>
    <xf numFmtId="10" fontId="2" fillId="2" borderId="39" xfId="21" applyNumberFormat="1" applyFont="1" applyFill="1" applyBorder="1" applyProtection="1"/>
    <xf numFmtId="0" fontId="2" fillId="2" borderId="1" xfId="20" applyFont="1" applyFill="1" applyBorder="1" applyProtection="1"/>
    <xf numFmtId="0" fontId="2" fillId="2" borderId="53" xfId="20" applyFont="1" applyFill="1" applyBorder="1" applyProtection="1"/>
    <xf numFmtId="0" fontId="4" fillId="2" borderId="73" xfId="20" applyFont="1" applyFill="1" applyBorder="1" applyAlignment="1" applyProtection="1">
      <alignment horizontal="centerContinuous"/>
    </xf>
    <xf numFmtId="0" fontId="3" fillId="2" borderId="76" xfId="20" applyFont="1" applyFill="1" applyBorder="1" applyAlignment="1" applyProtection="1">
      <alignment horizontal="centerContinuous"/>
    </xf>
    <xf numFmtId="0" fontId="3" fillId="2" borderId="76" xfId="20" applyFont="1" applyFill="1" applyBorder="1" applyProtection="1"/>
    <xf numFmtId="40" fontId="20" fillId="2" borderId="76" xfId="20" applyNumberFormat="1" applyFont="1" applyFill="1" applyBorder="1" applyProtection="1"/>
    <xf numFmtId="40" fontId="20" fillId="2" borderId="1" xfId="20" applyNumberFormat="1" applyFont="1" applyFill="1" applyBorder="1" applyProtection="1"/>
    <xf numFmtId="9" fontId="20" fillId="2" borderId="86" xfId="21" applyFont="1" applyFill="1" applyBorder="1" applyProtection="1"/>
    <xf numFmtId="0" fontId="4" fillId="2" borderId="90" xfId="20" applyFont="1" applyFill="1" applyBorder="1" applyAlignment="1" applyProtection="1">
      <alignment horizontal="centerContinuous"/>
    </xf>
    <xf numFmtId="0" fontId="3" fillId="2" borderId="83" xfId="20" applyFont="1" applyFill="1" applyBorder="1" applyAlignment="1" applyProtection="1">
      <alignment horizontal="centerContinuous"/>
    </xf>
    <xf numFmtId="0" fontId="3" fillId="2" borderId="83" xfId="20" applyFont="1" applyFill="1" applyBorder="1" applyProtection="1"/>
    <xf numFmtId="10" fontId="20" fillId="2" borderId="83" xfId="21" applyNumberFormat="1" applyFont="1" applyFill="1" applyBorder="1" applyProtection="1"/>
    <xf numFmtId="9" fontId="20" fillId="2" borderId="91" xfId="21" applyFont="1" applyFill="1" applyBorder="1" applyProtection="1"/>
    <xf numFmtId="0" fontId="3" fillId="2" borderId="13" xfId="20" applyFill="1" applyBorder="1" applyProtection="1">
      <protection locked="0"/>
    </xf>
    <xf numFmtId="0" fontId="3" fillId="2" borderId="0" xfId="20" applyFill="1" applyBorder="1" applyProtection="1">
      <protection locked="0"/>
    </xf>
    <xf numFmtId="0" fontId="3" fillId="2" borderId="13" xfId="20" applyFont="1" applyFill="1" applyBorder="1" applyAlignment="1" applyProtection="1">
      <alignment horizontal="left" vertical="top"/>
      <protection locked="0"/>
    </xf>
    <xf numFmtId="0" fontId="3" fillId="2" borderId="0" xfId="20" applyFont="1" applyFill="1" applyBorder="1" applyAlignment="1" applyProtection="1">
      <alignment horizontal="centerContinuous" vertical="center"/>
      <protection locked="0"/>
    </xf>
    <xf numFmtId="0" fontId="3" fillId="2" borderId="92" xfId="20" applyFont="1" applyFill="1" applyBorder="1" applyAlignment="1" applyProtection="1">
      <alignment horizontal="centerContinuous" vertical="center"/>
      <protection locked="0"/>
    </xf>
    <xf numFmtId="0" fontId="3" fillId="2" borderId="0" xfId="20" applyFont="1" applyFill="1" applyBorder="1" applyProtection="1">
      <protection locked="0"/>
    </xf>
    <xf numFmtId="0" fontId="3" fillId="2" borderId="92" xfId="20" applyFont="1" applyFill="1" applyBorder="1" applyProtection="1">
      <protection locked="0"/>
    </xf>
    <xf numFmtId="0" fontId="3" fillId="2" borderId="93" xfId="20" applyFont="1" applyFill="1" applyBorder="1" applyProtection="1">
      <protection locked="0"/>
    </xf>
    <xf numFmtId="0" fontId="3" fillId="2" borderId="94" xfId="20" applyFont="1" applyFill="1" applyBorder="1" applyProtection="1">
      <protection locked="0"/>
    </xf>
    <xf numFmtId="0" fontId="3" fillId="2" borderId="15" xfId="20" applyFill="1" applyBorder="1" applyProtection="1">
      <protection locked="0"/>
    </xf>
    <xf numFmtId="0" fontId="3" fillId="2" borderId="10" xfId="20" applyFill="1" applyBorder="1" applyProtection="1">
      <protection locked="0"/>
    </xf>
    <xf numFmtId="0" fontId="3" fillId="2" borderId="15" xfId="20" applyFont="1" applyFill="1" applyBorder="1" applyAlignment="1" applyProtection="1">
      <alignment horizontal="centerContinuous" vertical="center" wrapText="1"/>
      <protection locked="0"/>
    </xf>
    <xf numFmtId="0" fontId="3" fillId="2" borderId="10" xfId="20" applyFont="1" applyFill="1" applyBorder="1" applyAlignment="1" applyProtection="1">
      <alignment horizontal="centerContinuous" vertical="center" wrapText="1"/>
      <protection locked="0"/>
    </xf>
    <xf numFmtId="0" fontId="3" fillId="2" borderId="10" xfId="20" applyFont="1" applyFill="1" applyBorder="1" applyAlignment="1" applyProtection="1">
      <alignment horizontal="centerContinuous" vertical="center"/>
      <protection locked="0"/>
    </xf>
    <xf numFmtId="0" fontId="3" fillId="2" borderId="95" xfId="20" applyFont="1" applyFill="1" applyBorder="1" applyAlignment="1" applyProtection="1">
      <alignment horizontal="centerContinuous" vertical="center"/>
      <protection locked="0"/>
    </xf>
    <xf numFmtId="0" fontId="3" fillId="2" borderId="15" xfId="20" applyFont="1" applyFill="1" applyBorder="1" applyAlignment="1" applyProtection="1">
      <alignment horizontal="centerContinuous" vertical="center"/>
      <protection locked="0"/>
    </xf>
    <xf numFmtId="0" fontId="3" fillId="2" borderId="10" xfId="20" applyFont="1" applyFill="1" applyBorder="1" applyAlignment="1" applyProtection="1">
      <alignment horizontal="centerContinuous"/>
      <protection locked="0"/>
    </xf>
    <xf numFmtId="17" fontId="3" fillId="2" borderId="95" xfId="20" applyNumberFormat="1" applyFont="1" applyFill="1" applyBorder="1" applyAlignment="1" applyProtection="1">
      <alignment horizontal="center" vertical="center"/>
      <protection locked="0"/>
    </xf>
    <xf numFmtId="14" fontId="3" fillId="2" borderId="10" xfId="20" applyNumberFormat="1" applyFont="1" applyFill="1" applyBorder="1" applyAlignment="1" applyProtection="1">
      <alignment horizontal="center" vertical="center"/>
      <protection locked="0"/>
    </xf>
    <xf numFmtId="17" fontId="3" fillId="2" borderId="10" xfId="20" applyNumberFormat="1" applyFont="1" applyFill="1" applyBorder="1" applyAlignment="1" applyProtection="1">
      <alignment horizontal="center" vertical="center"/>
      <protection locked="0"/>
    </xf>
    <xf numFmtId="17" fontId="3" fillId="2" borderId="16" xfId="20" applyNumberFormat="1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Continuous"/>
    </xf>
    <xf numFmtId="0" fontId="4" fillId="2" borderId="13" xfId="0" applyFont="1" applyFill="1" applyBorder="1" applyAlignment="1" applyProtection="1">
      <alignment horizontal="center" vertical="center" textRotation="90" wrapText="1"/>
    </xf>
    <xf numFmtId="0" fontId="4" fillId="2" borderId="0" xfId="0" applyFont="1" applyFill="1" applyBorder="1" applyAlignment="1" applyProtection="1">
      <alignment horizontal="center" vertical="center" textRotation="90" wrapText="1"/>
    </xf>
    <xf numFmtId="49" fontId="8" fillId="2" borderId="3" xfId="4" applyNumberFormat="1" applyFont="1" applyFill="1" applyBorder="1" applyAlignment="1" applyProtection="1">
      <alignment horizontal="centerContinuous" vertical="center"/>
    </xf>
    <xf numFmtId="49" fontId="8" fillId="2" borderId="22" xfId="4" applyNumberFormat="1" applyFont="1" applyFill="1" applyBorder="1" applyAlignment="1" applyProtection="1">
      <alignment horizontal="centerContinuous" vertical="center"/>
    </xf>
    <xf numFmtId="0" fontId="3" fillId="2" borderId="22" xfId="4" applyFont="1" applyFill="1" applyBorder="1" applyAlignment="1">
      <alignment horizontal="centerContinuous" vertical="center"/>
    </xf>
    <xf numFmtId="0" fontId="3" fillId="2" borderId="31" xfId="4" applyFont="1" applyFill="1" applyBorder="1" applyAlignment="1">
      <alignment horizontal="centerContinuous" vertical="center"/>
    </xf>
    <xf numFmtId="0" fontId="3" fillId="2" borderId="0" xfId="4" applyFont="1" applyFill="1"/>
    <xf numFmtId="49" fontId="4" fillId="2" borderId="42" xfId="4" applyNumberFormat="1" applyFont="1" applyFill="1" applyBorder="1" applyAlignment="1" applyProtection="1">
      <alignment horizontal="left"/>
    </xf>
    <xf numFmtId="49" fontId="4" fillId="2" borderId="50" xfId="4" applyNumberFormat="1" applyFont="1" applyFill="1" applyBorder="1" applyAlignment="1" applyProtection="1">
      <alignment horizontal="left"/>
      <protection locked="0"/>
    </xf>
    <xf numFmtId="49" fontId="4" fillId="2" borderId="18" xfId="4" applyNumberFormat="1" applyFont="1" applyFill="1" applyBorder="1" applyAlignment="1" applyProtection="1">
      <alignment horizontal="left"/>
      <protection locked="0"/>
    </xf>
    <xf numFmtId="49" fontId="4" fillId="2" borderId="54" xfId="4" applyNumberFormat="1" applyFont="1" applyFill="1" applyBorder="1" applyAlignment="1" applyProtection="1">
      <alignment horizontal="left"/>
      <protection locked="0"/>
    </xf>
    <xf numFmtId="0" fontId="4" fillId="2" borderId="27" xfId="4" applyFont="1" applyFill="1" applyBorder="1" applyAlignment="1" applyProtection="1">
      <alignment horizontal="left"/>
    </xf>
    <xf numFmtId="49" fontId="4" fillId="2" borderId="45" xfId="4" applyNumberFormat="1" applyFont="1" applyFill="1" applyBorder="1" applyAlignment="1" applyProtection="1">
      <alignment horizontal="center"/>
      <protection locked="0"/>
    </xf>
    <xf numFmtId="49" fontId="4" fillId="2" borderId="47" xfId="4" applyNumberFormat="1" applyFont="1" applyFill="1" applyBorder="1" applyAlignment="1" applyProtection="1">
      <alignment horizontal="left"/>
    </xf>
    <xf numFmtId="49" fontId="4" fillId="2" borderId="51" xfId="4" applyNumberFormat="1" applyFont="1" applyFill="1" applyBorder="1" applyAlignment="1" applyProtection="1">
      <alignment horizontal="left"/>
      <protection locked="0"/>
    </xf>
    <xf numFmtId="49" fontId="4" fillId="2" borderId="10" xfId="4" applyNumberFormat="1" applyFont="1" applyFill="1" applyBorder="1" applyAlignment="1" applyProtection="1">
      <alignment horizontal="left"/>
      <protection locked="0"/>
    </xf>
    <xf numFmtId="0" fontId="4" fillId="2" borderId="21" xfId="4" applyFont="1" applyFill="1" applyBorder="1" applyAlignment="1" applyProtection="1">
      <alignment horizontal="left"/>
    </xf>
    <xf numFmtId="49" fontId="4" fillId="2" borderId="21" xfId="4" applyNumberFormat="1" applyFont="1" applyFill="1" applyBorder="1" applyAlignment="1" applyProtection="1">
      <alignment horizontal="center"/>
      <protection locked="0"/>
    </xf>
    <xf numFmtId="0" fontId="3" fillId="2" borderId="3" xfId="4" applyFont="1" applyFill="1" applyBorder="1" applyAlignment="1">
      <alignment horizontal="left"/>
    </xf>
    <xf numFmtId="0" fontId="3" fillId="2" borderId="22" xfId="4" applyFont="1" applyFill="1" applyBorder="1" applyAlignment="1">
      <alignment horizontal="left"/>
    </xf>
    <xf numFmtId="165" fontId="4" fillId="2" borderId="31" xfId="1" applyNumberFormat="1" applyFont="1" applyFill="1" applyBorder="1" applyAlignment="1">
      <alignment horizontal="center" vertical="center"/>
    </xf>
    <xf numFmtId="0" fontId="4" fillId="2" borderId="23" xfId="4" applyFont="1" applyFill="1" applyBorder="1" applyAlignment="1">
      <alignment horizontal="center" wrapText="1"/>
    </xf>
    <xf numFmtId="49" fontId="4" fillId="2" borderId="40" xfId="4" applyNumberFormat="1" applyFont="1" applyFill="1" applyBorder="1" applyAlignment="1" applyProtection="1">
      <alignment horizontal="center"/>
    </xf>
    <xf numFmtId="0" fontId="5" fillId="2" borderId="9" xfId="4" applyFont="1" applyFill="1" applyBorder="1" applyAlignment="1" applyProtection="1"/>
    <xf numFmtId="0" fontId="3" fillId="2" borderId="9" xfId="4" applyFont="1" applyFill="1" applyBorder="1"/>
    <xf numFmtId="4" fontId="4" fillId="2" borderId="12" xfId="1" applyNumberFormat="1" applyFont="1" applyFill="1" applyBorder="1" applyAlignment="1" applyProtection="1"/>
    <xf numFmtId="10" fontId="3" fillId="2" borderId="23" xfId="5" applyNumberFormat="1" applyFont="1" applyFill="1" applyBorder="1"/>
    <xf numFmtId="49" fontId="4" fillId="2" borderId="2" xfId="4" applyNumberFormat="1" applyFont="1" applyFill="1" applyBorder="1" applyAlignment="1" applyProtection="1">
      <alignment horizontal="center"/>
    </xf>
    <xf numFmtId="0" fontId="3" fillId="2" borderId="22" xfId="4" applyFont="1" applyFill="1" applyBorder="1"/>
    <xf numFmtId="0" fontId="5" fillId="2" borderId="10" xfId="4" applyFont="1" applyFill="1" applyBorder="1" applyAlignment="1" applyProtection="1"/>
    <xf numFmtId="0" fontId="3" fillId="2" borderId="10" xfId="4" applyFont="1" applyFill="1" applyBorder="1"/>
    <xf numFmtId="0" fontId="6" fillId="2" borderId="3" xfId="4" applyFont="1" applyFill="1" applyBorder="1" applyAlignment="1">
      <alignment horizontal="left" vertical="center"/>
    </xf>
    <xf numFmtId="0" fontId="6" fillId="2" borderId="22" xfId="4" applyFont="1" applyFill="1" applyBorder="1" applyAlignment="1">
      <alignment horizontal="left" vertical="center"/>
    </xf>
    <xf numFmtId="0" fontId="4" fillId="2" borderId="22" xfId="1" applyFont="1" applyFill="1" applyBorder="1" applyAlignment="1">
      <alignment horizontal="left" vertical="center" indent="25"/>
    </xf>
    <xf numFmtId="10" fontId="4" fillId="2" borderId="31" xfId="5" applyNumberFormat="1" applyFont="1" applyFill="1" applyBorder="1" applyAlignment="1">
      <alignment vertical="center"/>
    </xf>
    <xf numFmtId="0" fontId="4" fillId="2" borderId="55" xfId="4" applyFont="1" applyFill="1" applyBorder="1" applyAlignment="1">
      <alignment horizontal="left" vertical="center"/>
    </xf>
    <xf numFmtId="0" fontId="3" fillId="2" borderId="56" xfId="4" applyFont="1" applyFill="1" applyBorder="1" applyAlignment="1">
      <alignment horizontal="left" vertical="center"/>
    </xf>
    <xf numFmtId="0" fontId="4" fillId="2" borderId="57" xfId="1" applyFont="1" applyFill="1" applyBorder="1" applyAlignment="1">
      <alignment horizontal="center" vertical="center" wrapText="1"/>
    </xf>
    <xf numFmtId="4" fontId="4" fillId="2" borderId="57" xfId="1" applyNumberFormat="1" applyFont="1" applyFill="1" applyBorder="1" applyAlignment="1">
      <alignment vertical="center" wrapText="1"/>
    </xf>
    <xf numFmtId="0" fontId="4" fillId="2" borderId="58" xfId="1" applyFont="1" applyFill="1" applyBorder="1" applyAlignment="1">
      <alignment vertical="center"/>
    </xf>
    <xf numFmtId="0" fontId="4" fillId="2" borderId="58" xfId="1" applyFont="1" applyFill="1" applyBorder="1" applyAlignment="1">
      <alignment horizontal="left" vertical="center" indent="25"/>
    </xf>
    <xf numFmtId="164" fontId="4" fillId="2" borderId="59" xfId="3" applyFont="1" applyFill="1" applyBorder="1" applyAlignment="1">
      <alignment horizontal="center" vertical="top"/>
    </xf>
    <xf numFmtId="0" fontId="4" fillId="2" borderId="59" xfId="1" applyFont="1" applyFill="1" applyBorder="1" applyAlignment="1">
      <alignment horizontal="left" vertical="center"/>
    </xf>
    <xf numFmtId="4" fontId="4" fillId="2" borderId="59" xfId="3" applyNumberFormat="1" applyFont="1" applyFill="1" applyBorder="1" applyAlignment="1">
      <alignment horizontal="left" vertical="center" indent="2"/>
    </xf>
    <xf numFmtId="0" fontId="3" fillId="2" borderId="15" xfId="4" applyFont="1" applyFill="1" applyBorder="1" applyAlignment="1">
      <alignment horizontal="left" vertical="center"/>
    </xf>
    <xf numFmtId="0" fontId="3" fillId="2" borderId="10" xfId="4" applyFont="1" applyFill="1" applyBorder="1" applyAlignment="1">
      <alignment horizontal="left" vertical="center"/>
    </xf>
    <xf numFmtId="0" fontId="3" fillId="2" borderId="10" xfId="4" applyFont="1" applyFill="1" applyBorder="1" applyAlignment="1"/>
    <xf numFmtId="0" fontId="3" fillId="2" borderId="0" xfId="4" applyFont="1" applyFill="1" applyAlignment="1">
      <alignment horizontal="left"/>
    </xf>
    <xf numFmtId="0" fontId="5" fillId="2" borderId="35" xfId="4" applyFont="1" applyFill="1" applyBorder="1" applyAlignment="1" applyProtection="1"/>
    <xf numFmtId="0" fontId="3" fillId="2" borderId="96" xfId="20" applyFill="1" applyBorder="1" applyProtection="1"/>
    <xf numFmtId="10" fontId="3" fillId="2" borderId="97" xfId="21" applyNumberFormat="1" applyFont="1" applyFill="1" applyBorder="1" applyProtection="1"/>
    <xf numFmtId="49" fontId="10" fillId="2" borderId="3" xfId="0" applyNumberFormat="1" applyFont="1" applyFill="1" applyBorder="1" applyAlignment="1" applyProtection="1">
      <alignment horizontal="centerContinuous" vertical="center"/>
    </xf>
    <xf numFmtId="49" fontId="7" fillId="2" borderId="22" xfId="0" applyNumberFormat="1" applyFont="1" applyFill="1" applyBorder="1" applyAlignment="1" applyProtection="1">
      <alignment horizontal="centerContinuous" vertical="center"/>
    </xf>
    <xf numFmtId="0" fontId="3" fillId="2" borderId="22" xfId="0" applyFont="1" applyFill="1" applyBorder="1" applyAlignment="1">
      <alignment horizontal="centerContinuous" vertical="center"/>
    </xf>
    <xf numFmtId="0" fontId="3" fillId="2" borderId="22" xfId="0" applyFont="1" applyFill="1" applyBorder="1" applyAlignment="1" applyProtection="1">
      <alignment horizontal="centerContinuous" vertical="center"/>
    </xf>
    <xf numFmtId="0" fontId="3" fillId="2" borderId="31" xfId="0" applyFont="1" applyFill="1" applyBorder="1" applyAlignment="1">
      <alignment horizontal="centerContinuous" vertical="center"/>
    </xf>
    <xf numFmtId="49" fontId="1" fillId="2" borderId="42" xfId="0" applyNumberFormat="1" applyFont="1" applyFill="1" applyBorder="1" applyAlignment="1" applyProtection="1">
      <alignment horizontal="left"/>
    </xf>
    <xf numFmtId="0" fontId="1" fillId="2" borderId="48" xfId="0" applyFont="1" applyFill="1" applyBorder="1" applyAlignment="1" applyProtection="1">
      <alignment horizontal="left"/>
      <protection locked="0"/>
    </xf>
    <xf numFmtId="49" fontId="1" fillId="2" borderId="50" xfId="0" applyNumberFormat="1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45" xfId="0" applyFont="1" applyFill="1" applyBorder="1" applyAlignment="1" applyProtection="1">
      <alignment horizontal="left"/>
    </xf>
    <xf numFmtId="49" fontId="1" fillId="2" borderId="45" xfId="0" applyNumberFormat="1" applyFont="1" applyFill="1" applyBorder="1" applyAlignment="1" applyProtection="1">
      <alignment horizontal="center"/>
      <protection locked="0"/>
    </xf>
    <xf numFmtId="49" fontId="1" fillId="2" borderId="53" xfId="0" applyNumberFormat="1" applyFont="1" applyFill="1" applyBorder="1" applyAlignment="1" applyProtection="1">
      <alignment horizontal="left"/>
    </xf>
    <xf numFmtId="0" fontId="1" fillId="2" borderId="60" xfId="0" applyFont="1" applyFill="1" applyBorder="1" applyAlignment="1" applyProtection="1">
      <alignment horizontal="left"/>
      <protection locked="0"/>
    </xf>
    <xf numFmtId="49" fontId="1" fillId="2" borderId="61" xfId="0" applyNumberFormat="1" applyFont="1" applyFill="1" applyBorder="1" applyAlignment="1" applyProtection="1">
      <alignment horizontal="left"/>
      <protection locked="0"/>
    </xf>
    <xf numFmtId="0" fontId="1" fillId="2" borderId="52" xfId="0" applyFont="1" applyFill="1" applyBorder="1" applyAlignment="1" applyProtection="1">
      <alignment horizontal="left"/>
      <protection locked="0"/>
    </xf>
    <xf numFmtId="0" fontId="1" fillId="2" borderId="37" xfId="0" applyFont="1" applyFill="1" applyBorder="1" applyAlignment="1" applyProtection="1">
      <alignment horizontal="left"/>
    </xf>
    <xf numFmtId="49" fontId="1" fillId="2" borderId="37" xfId="0" applyNumberFormat="1" applyFont="1" applyFill="1" applyBorder="1" applyAlignment="1" applyProtection="1">
      <alignment horizontal="center"/>
      <protection locked="0"/>
    </xf>
    <xf numFmtId="49" fontId="1" fillId="2" borderId="15" xfId="0" applyNumberFormat="1" applyFont="1" applyFill="1" applyBorder="1" applyAlignment="1" applyProtection="1">
      <alignment horizontal="left"/>
    </xf>
    <xf numFmtId="0" fontId="1" fillId="2" borderId="49" xfId="0" applyFont="1" applyFill="1" applyBorder="1" applyAlignment="1" applyProtection="1">
      <alignment horizontal="left"/>
      <protection locked="0"/>
    </xf>
    <xf numFmtId="49" fontId="1" fillId="2" borderId="51" xfId="0" applyNumberFormat="1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49" fontId="1" fillId="2" borderId="11" xfId="0" applyNumberFormat="1" applyFont="1" applyFill="1" applyBorder="1" applyAlignment="1" applyProtection="1">
      <alignment horizontal="center" wrapText="1"/>
    </xf>
    <xf numFmtId="49" fontId="1" fillId="2" borderId="17" xfId="0" applyNumberFormat="1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Continuous" wrapText="1"/>
    </xf>
    <xf numFmtId="0" fontId="1" fillId="2" borderId="41" xfId="1" applyFont="1" applyFill="1" applyBorder="1" applyAlignment="1">
      <alignment horizontal="center"/>
    </xf>
    <xf numFmtId="0" fontId="2" fillId="2" borderId="15" xfId="0" quotePrefix="1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16" xfId="1" applyFont="1" applyFill="1" applyBorder="1"/>
    <xf numFmtId="2" fontId="2" fillId="2" borderId="43" xfId="1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165" fontId="1" fillId="2" borderId="24" xfId="1" applyNumberFormat="1" applyFont="1" applyFill="1" applyBorder="1" applyAlignment="1">
      <alignment horizontal="center" vertical="center"/>
    </xf>
    <xf numFmtId="165" fontId="1" fillId="2" borderId="24" xfId="1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/>
    </xf>
    <xf numFmtId="49" fontId="1" fillId="2" borderId="5" xfId="0" applyNumberFormat="1" applyFont="1" applyFill="1" applyBorder="1" applyAlignment="1" applyProtection="1">
      <alignment horizontal="center"/>
    </xf>
    <xf numFmtId="0" fontId="21" fillId="2" borderId="16" xfId="0" applyFont="1" applyFill="1" applyBorder="1" applyAlignment="1" applyProtection="1">
      <alignment wrapText="1"/>
    </xf>
    <xf numFmtId="4" fontId="1" fillId="2" borderId="22" xfId="1" applyNumberFormat="1" applyFont="1" applyFill="1" applyBorder="1" applyAlignment="1" applyProtection="1"/>
    <xf numFmtId="4" fontId="1" fillId="2" borderId="3" xfId="1" applyNumberFormat="1" applyFont="1" applyFill="1" applyBorder="1" applyAlignment="1" applyProtection="1"/>
    <xf numFmtId="4" fontId="1" fillId="2" borderId="31" xfId="1" applyNumberFormat="1" applyFont="1" applyFill="1" applyBorder="1" applyAlignment="1" applyProtection="1"/>
    <xf numFmtId="4" fontId="1" fillId="2" borderId="23" xfId="1" applyNumberFormat="1" applyFont="1" applyFill="1" applyBorder="1" applyAlignment="1" applyProtection="1"/>
    <xf numFmtId="0" fontId="2" fillId="2" borderId="2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46" xfId="1" applyFont="1" applyFill="1" applyBorder="1" applyAlignment="1">
      <alignment wrapText="1"/>
    </xf>
    <xf numFmtId="2" fontId="2" fillId="2" borderId="28" xfId="1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 applyProtection="1">
      <protection locked="0"/>
    </xf>
    <xf numFmtId="4" fontId="2" fillId="2" borderId="6" xfId="0" applyNumberFormat="1" applyFont="1" applyFill="1" applyBorder="1" applyAlignment="1" applyProtection="1">
      <protection locked="0"/>
    </xf>
    <xf numFmtId="4" fontId="2" fillId="2" borderId="28" xfId="1" applyNumberFormat="1" applyFont="1" applyFill="1" applyBorder="1"/>
    <xf numFmtId="4" fontId="2" fillId="2" borderId="4" xfId="1" applyNumberFormat="1" applyFont="1" applyFill="1" applyBorder="1"/>
    <xf numFmtId="49" fontId="1" fillId="2" borderId="2" xfId="0" applyNumberFormat="1" applyFont="1" applyFill="1" applyBorder="1" applyAlignment="1" applyProtection="1">
      <alignment horizontal="center"/>
    </xf>
    <xf numFmtId="49" fontId="1" fillId="2" borderId="30" xfId="0" applyNumberFormat="1" applyFont="1" applyFill="1" applyBorder="1" applyAlignment="1" applyProtection="1">
      <alignment horizontal="center"/>
    </xf>
    <xf numFmtId="0" fontId="21" fillId="2" borderId="31" xfId="0" applyFont="1" applyFill="1" applyBorder="1" applyAlignment="1" applyProtection="1">
      <alignment wrapText="1"/>
    </xf>
    <xf numFmtId="0" fontId="2" fillId="2" borderId="26" xfId="2" applyFont="1" applyFill="1" applyBorder="1" applyAlignment="1">
      <alignment horizontal="left"/>
    </xf>
    <xf numFmtId="0" fontId="2" fillId="2" borderId="6" xfId="2" applyFont="1" applyFill="1" applyBorder="1" applyAlignment="1">
      <alignment horizontal="left"/>
    </xf>
    <xf numFmtId="4" fontId="2" fillId="2" borderId="25" xfId="0" applyNumberFormat="1" applyFont="1" applyFill="1" applyBorder="1" applyAlignment="1" applyProtection="1">
      <protection locked="0"/>
    </xf>
    <xf numFmtId="0" fontId="2" fillId="2" borderId="2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46" xfId="1" applyFont="1" applyFill="1" applyBorder="1" applyAlignment="1">
      <alignment horizontal="left" vertical="center" wrapText="1"/>
    </xf>
    <xf numFmtId="2" fontId="2" fillId="2" borderId="28" xfId="1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 applyProtection="1">
      <alignment vertical="center"/>
      <protection locked="0"/>
    </xf>
    <xf numFmtId="4" fontId="2" fillId="2" borderId="28" xfId="1" applyNumberFormat="1" applyFont="1" applyFill="1" applyBorder="1" applyAlignment="1">
      <alignment vertical="center"/>
    </xf>
    <xf numFmtId="4" fontId="2" fillId="2" borderId="4" xfId="1" applyNumberFormat="1" applyFont="1" applyFill="1" applyBorder="1" applyAlignment="1">
      <alignment vertical="center"/>
    </xf>
    <xf numFmtId="0" fontId="2" fillId="2" borderId="46" xfId="1" applyFont="1" applyFill="1" applyBorder="1" applyAlignment="1">
      <alignment vertical="center" wrapText="1"/>
    </xf>
    <xf numFmtId="0" fontId="2" fillId="2" borderId="26" xfId="0" quotePrefix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</cellXfs>
  <cellStyles count="22">
    <cellStyle name="Normal" xfId="0" builtinId="0"/>
    <cellStyle name="Normal 2" xfId="4"/>
    <cellStyle name="Normal 2 2" xfId="20"/>
    <cellStyle name="Normal 3" xfId="7"/>
    <cellStyle name="Normal 3 2" xfId="6"/>
    <cellStyle name="Normal 3 3" xfId="13"/>
    <cellStyle name="Normal 3 4" xfId="10"/>
    <cellStyle name="Normal_ORÇAMENTO" xfId="1"/>
    <cellStyle name="Normal_ORÇAMENTO ALTERNATIVA 1 DER Junho2001" xfId="2"/>
    <cellStyle name="Porcentagem 2" xfId="5"/>
    <cellStyle name="Porcentagem 2 2" xfId="21"/>
    <cellStyle name="Vírgula" xfId="3" builtinId="3"/>
    <cellStyle name="Vírgula 2" xfId="8"/>
    <cellStyle name="Vírgula 2 2" xfId="14"/>
    <cellStyle name="Vírgula 2 2 2" xfId="19"/>
    <cellStyle name="Vírgula 2 3" xfId="11"/>
    <cellStyle name="Vírgula 2 3 2" xfId="17"/>
    <cellStyle name="Vírgula 2 4" xfId="15"/>
    <cellStyle name="Vírgula 3" xfId="12"/>
    <cellStyle name="Vírgula 3 2" xfId="18"/>
    <cellStyle name="Vírgula 4" xfId="9"/>
    <cellStyle name="Vírgula 4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arico/publico/obras%20ppu-sfm-2011-2012/_amsop/obras%20ppu-sfm/bom%20sucesso%20do%20sul/sam%2022%20-%20recape%20-%20pam17/bom%20-sucesso-sul_recape_sam-22_lote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I"/>
      <sheetName val="grandes ítens"/>
      <sheetName val="ENSAIOS DE ORÇAMENTO"/>
      <sheetName val="Cronograma"/>
      <sheetName val="TOTAL"/>
      <sheetName val="J. SFOGGIA"/>
      <sheetName val="LUIZ COLODA"/>
      <sheetName val="BEIRA RIO"/>
    </sheetNames>
    <sheetDataSet>
      <sheetData sheetId="0" refreshError="1"/>
      <sheetData sheetId="1" refreshError="1"/>
      <sheetData sheetId="2" refreshError="1"/>
      <sheetData sheetId="3"/>
      <sheetData sheetId="4">
        <row r="17">
          <cell r="C17" t="str">
            <v>SERVIÇOS PRELIMINARES</v>
          </cell>
          <cell r="U17">
            <v>2000</v>
          </cell>
        </row>
        <row r="215">
          <cell r="C215" t="str">
            <v>REVESTIMENTO</v>
          </cell>
        </row>
        <row r="571">
          <cell r="C571" t="str">
            <v>SINALIZAÇÃO DE TRÂNSITO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showGridLines="0" showZeros="0" tabSelected="1" view="pageBreakPreview" zoomScaleNormal="100" zoomScaleSheetLayoutView="100" workbookViewId="0">
      <selection activeCell="C12" sqref="C12"/>
    </sheetView>
  </sheetViews>
  <sheetFormatPr defaultColWidth="12" defaultRowHeight="12.75" x14ac:dyDescent="0.2"/>
  <cols>
    <col min="1" max="1" width="18.6640625" style="260" customWidth="1"/>
    <col min="2" max="2" width="53.33203125" style="260" customWidth="1"/>
    <col min="3" max="3" width="14.6640625" style="219" customWidth="1"/>
    <col min="4" max="4" width="15.6640625" style="219" customWidth="1"/>
    <col min="5" max="6" width="24.83203125" style="219" customWidth="1"/>
    <col min="7" max="7" width="14.5" style="219" customWidth="1"/>
    <col min="8" max="16384" width="12" style="219"/>
  </cols>
  <sheetData>
    <row r="1" spans="1:7" ht="25.15" customHeight="1" thickBot="1" x14ac:dyDescent="0.25">
      <c r="A1" s="215" t="s">
        <v>24</v>
      </c>
      <c r="B1" s="216"/>
      <c r="C1" s="217"/>
      <c r="D1" s="217"/>
      <c r="E1" s="217"/>
      <c r="F1" s="218"/>
    </row>
    <row r="2" spans="1:7" ht="13.9" customHeight="1" x14ac:dyDescent="0.2">
      <c r="A2" s="220" t="s">
        <v>11</v>
      </c>
      <c r="B2" s="221" t="s">
        <v>55</v>
      </c>
      <c r="C2" s="222"/>
      <c r="D2" s="223"/>
      <c r="E2" s="224" t="s">
        <v>12</v>
      </c>
      <c r="F2" s="225" t="s">
        <v>62</v>
      </c>
    </row>
    <row r="3" spans="1:7" ht="13.9" customHeight="1" thickBot="1" x14ac:dyDescent="0.25">
      <c r="A3" s="226" t="s">
        <v>13</v>
      </c>
      <c r="B3" s="227" t="s">
        <v>91</v>
      </c>
      <c r="C3" s="228"/>
      <c r="D3" s="228"/>
      <c r="E3" s="229" t="s">
        <v>14</v>
      </c>
      <c r="F3" s="230" t="s">
        <v>63</v>
      </c>
    </row>
    <row r="4" spans="1:7" ht="26.25" thickBot="1" x14ac:dyDescent="0.25">
      <c r="A4" s="231"/>
      <c r="B4" s="232"/>
      <c r="C4" s="75"/>
      <c r="D4" s="75"/>
      <c r="E4" s="233"/>
      <c r="F4" s="36" t="s">
        <v>10</v>
      </c>
      <c r="G4" s="234" t="s">
        <v>25</v>
      </c>
    </row>
    <row r="5" spans="1:7" ht="13.5" thickBot="1" x14ac:dyDescent="0.25">
      <c r="A5" s="235">
        <v>1</v>
      </c>
      <c r="B5" s="236" t="s">
        <v>31</v>
      </c>
      <c r="C5" s="237"/>
      <c r="D5" s="237"/>
      <c r="E5" s="238"/>
      <c r="F5" s="44">
        <f>Cartilha!H7</f>
        <v>2000</v>
      </c>
      <c r="G5" s="239">
        <f>IF(F5=0,0,ROUND(F5/$F$10,4))</f>
        <v>4.1999999999999997E-3</v>
      </c>
    </row>
    <row r="6" spans="1:7" ht="13.5" thickBot="1" x14ac:dyDescent="0.25">
      <c r="A6" s="240" t="s">
        <v>18</v>
      </c>
      <c r="B6" s="261" t="s">
        <v>30</v>
      </c>
      <c r="C6" s="241"/>
      <c r="D6" s="241"/>
      <c r="E6" s="44"/>
      <c r="F6" s="44">
        <f>Cartilha!H9</f>
        <v>465850.08000000007</v>
      </c>
      <c r="G6" s="239">
        <f>IF(F6=0,0,ROUND(F6/$F$10,4))</f>
        <v>0.97060000000000002</v>
      </c>
    </row>
    <row r="7" spans="1:7" ht="13.5" thickBot="1" x14ac:dyDescent="0.25">
      <c r="A7" s="240" t="s">
        <v>23</v>
      </c>
      <c r="B7" s="242" t="s">
        <v>33</v>
      </c>
      <c r="C7" s="243"/>
      <c r="D7" s="243"/>
      <c r="E7" s="44"/>
      <c r="F7" s="44">
        <f>Cartilha!H14</f>
        <v>5821.07</v>
      </c>
      <c r="G7" s="239">
        <f>IF(F7=0,0,ROUND(F7/$F$10,4))</f>
        <v>1.21E-2</v>
      </c>
    </row>
    <row r="8" spans="1:7" ht="13.5" thickBot="1" x14ac:dyDescent="0.25">
      <c r="A8" s="240" t="s">
        <v>40</v>
      </c>
      <c r="B8" s="242" t="s">
        <v>54</v>
      </c>
      <c r="C8" s="243"/>
      <c r="D8" s="243"/>
      <c r="E8" s="44"/>
      <c r="F8" s="44">
        <f>Cartilha!H17</f>
        <v>6265.2300000000005</v>
      </c>
      <c r="G8" s="239">
        <f>IF(F8=0,0,ROUND(F8/$F$10,4))</f>
        <v>1.3100000000000001E-2</v>
      </c>
    </row>
    <row r="9" spans="1:7" ht="5.25" customHeight="1" thickBot="1" x14ac:dyDescent="0.25">
      <c r="A9" s="219"/>
      <c r="B9" s="219"/>
    </row>
    <row r="10" spans="1:7" ht="14.45" customHeight="1" thickBot="1" x14ac:dyDescent="0.25">
      <c r="A10" s="244" t="s">
        <v>6</v>
      </c>
      <c r="B10" s="245"/>
      <c r="C10" s="246" t="s">
        <v>5</v>
      </c>
      <c r="D10" s="246"/>
      <c r="E10" s="80">
        <v>0</v>
      </c>
      <c r="F10" s="80">
        <f>SUM(F5:F8)</f>
        <v>479936.38000000006</v>
      </c>
      <c r="G10" s="247">
        <f>SUM(G5:G9)</f>
        <v>1</v>
      </c>
    </row>
    <row r="11" spans="1:7" ht="31.9" customHeight="1" x14ac:dyDescent="0.2">
      <c r="A11" s="248" t="s">
        <v>26</v>
      </c>
      <c r="B11" s="249"/>
      <c r="D11" s="250" t="s">
        <v>27</v>
      </c>
      <c r="E11" s="250" t="s">
        <v>28</v>
      </c>
      <c r="F11" s="251" t="s">
        <v>29</v>
      </c>
    </row>
    <row r="12" spans="1:7" x14ac:dyDescent="0.2">
      <c r="A12" s="252" t="s">
        <v>92</v>
      </c>
      <c r="B12" s="253"/>
      <c r="C12" s="253"/>
      <c r="D12" s="254">
        <v>1186.98</v>
      </c>
      <c r="E12" s="255" t="s">
        <v>93</v>
      </c>
      <c r="F12" s="256">
        <f>ROUND(D12*0.4,-1)</f>
        <v>470</v>
      </c>
    </row>
    <row r="13" spans="1:7" x14ac:dyDescent="0.2">
      <c r="A13" s="252"/>
      <c r="B13" s="253"/>
      <c r="C13" s="253"/>
      <c r="D13" s="254"/>
      <c r="E13" s="255"/>
      <c r="F13" s="256">
        <f t="shared" ref="F13:F14" si="0">ROUND(D13*0.4,-1)</f>
        <v>0</v>
      </c>
    </row>
    <row r="14" spans="1:7" x14ac:dyDescent="0.2">
      <c r="A14" s="252"/>
      <c r="B14" s="253"/>
      <c r="C14" s="253"/>
      <c r="D14" s="254"/>
      <c r="E14" s="255"/>
      <c r="F14" s="256">
        <f t="shared" si="0"/>
        <v>0</v>
      </c>
    </row>
    <row r="15" spans="1:7" ht="13.5" thickBot="1" x14ac:dyDescent="0.25">
      <c r="A15" s="257"/>
      <c r="B15" s="258"/>
      <c r="C15" s="259"/>
      <c r="D15" s="259"/>
      <c r="E15" s="243"/>
      <c r="F15" s="243"/>
    </row>
  </sheetData>
  <printOptions horizontalCentered="1" verticalCentered="1"/>
  <pageMargins left="0.39370078740157483" right="0.39370078740157483" top="0.59055118110236227" bottom="0.39370078740157483" header="0.31496062992125984" footer="0.51181102362204722"/>
  <pageSetup paperSize="9" fitToHeight="0" orientation="landscape" r:id="rId1"/>
  <headerFooter alignWithMargins="0">
    <oddHeader>&amp;C&amp;"Arial,Negrito"&amp;12&amp;F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workbookViewId="0">
      <selection activeCell="V73" sqref="V73"/>
    </sheetView>
  </sheetViews>
  <sheetFormatPr defaultRowHeight="12.75" x14ac:dyDescent="0.2"/>
  <cols>
    <col min="1" max="1" width="13.1640625" style="92" customWidth="1"/>
    <col min="2" max="2" width="79" style="92" customWidth="1"/>
    <col min="3" max="3" width="3.83203125" style="92" customWidth="1"/>
    <col min="4" max="5" width="12.5" style="92" customWidth="1"/>
    <col min="6" max="15" width="12.5" style="92" hidden="1" customWidth="1"/>
    <col min="16" max="16" width="12.5" style="92" customWidth="1"/>
    <col min="17" max="17" width="9.6640625" style="92" customWidth="1"/>
    <col min="18" max="19" width="9.33203125" style="92"/>
    <col min="20" max="20" width="28" style="92" customWidth="1"/>
    <col min="21" max="256" width="9.33203125" style="92"/>
    <col min="257" max="257" width="13.1640625" style="92" customWidth="1"/>
    <col min="258" max="258" width="79" style="92" customWidth="1"/>
    <col min="259" max="259" width="3.83203125" style="92" customWidth="1"/>
    <col min="260" max="265" width="12.5" style="92" customWidth="1"/>
    <col min="266" max="271" width="0" style="92" hidden="1" customWidth="1"/>
    <col min="272" max="272" width="12.5" style="92" customWidth="1"/>
    <col min="273" max="273" width="9.6640625" style="92" customWidth="1"/>
    <col min="274" max="512" width="9.33203125" style="92"/>
    <col min="513" max="513" width="13.1640625" style="92" customWidth="1"/>
    <col min="514" max="514" width="79" style="92" customWidth="1"/>
    <col min="515" max="515" width="3.83203125" style="92" customWidth="1"/>
    <col min="516" max="521" width="12.5" style="92" customWidth="1"/>
    <col min="522" max="527" width="0" style="92" hidden="1" customWidth="1"/>
    <col min="528" max="528" width="12.5" style="92" customWidth="1"/>
    <col min="529" max="529" width="9.6640625" style="92" customWidth="1"/>
    <col min="530" max="768" width="9.33203125" style="92"/>
    <col min="769" max="769" width="13.1640625" style="92" customWidth="1"/>
    <col min="770" max="770" width="79" style="92" customWidth="1"/>
    <col min="771" max="771" width="3.83203125" style="92" customWidth="1"/>
    <col min="772" max="777" width="12.5" style="92" customWidth="1"/>
    <col min="778" max="783" width="0" style="92" hidden="1" customWidth="1"/>
    <col min="784" max="784" width="12.5" style="92" customWidth="1"/>
    <col min="785" max="785" width="9.6640625" style="92" customWidth="1"/>
    <col min="786" max="1024" width="9.33203125" style="92"/>
    <col min="1025" max="1025" width="13.1640625" style="92" customWidth="1"/>
    <col min="1026" max="1026" width="79" style="92" customWidth="1"/>
    <col min="1027" max="1027" width="3.83203125" style="92" customWidth="1"/>
    <col min="1028" max="1033" width="12.5" style="92" customWidth="1"/>
    <col min="1034" max="1039" width="0" style="92" hidden="1" customWidth="1"/>
    <col min="1040" max="1040" width="12.5" style="92" customWidth="1"/>
    <col min="1041" max="1041" width="9.6640625" style="92" customWidth="1"/>
    <col min="1042" max="1280" width="9.33203125" style="92"/>
    <col min="1281" max="1281" width="13.1640625" style="92" customWidth="1"/>
    <col min="1282" max="1282" width="79" style="92" customWidth="1"/>
    <col min="1283" max="1283" width="3.83203125" style="92" customWidth="1"/>
    <col min="1284" max="1289" width="12.5" style="92" customWidth="1"/>
    <col min="1290" max="1295" width="0" style="92" hidden="1" customWidth="1"/>
    <col min="1296" max="1296" width="12.5" style="92" customWidth="1"/>
    <col min="1297" max="1297" width="9.6640625" style="92" customWidth="1"/>
    <col min="1298" max="1536" width="9.33203125" style="92"/>
    <col min="1537" max="1537" width="13.1640625" style="92" customWidth="1"/>
    <col min="1538" max="1538" width="79" style="92" customWidth="1"/>
    <col min="1539" max="1539" width="3.83203125" style="92" customWidth="1"/>
    <col min="1540" max="1545" width="12.5" style="92" customWidth="1"/>
    <col min="1546" max="1551" width="0" style="92" hidden="1" customWidth="1"/>
    <col min="1552" max="1552" width="12.5" style="92" customWidth="1"/>
    <col min="1553" max="1553" width="9.6640625" style="92" customWidth="1"/>
    <col min="1554" max="1792" width="9.33203125" style="92"/>
    <col min="1793" max="1793" width="13.1640625" style="92" customWidth="1"/>
    <col min="1794" max="1794" width="79" style="92" customWidth="1"/>
    <col min="1795" max="1795" width="3.83203125" style="92" customWidth="1"/>
    <col min="1796" max="1801" width="12.5" style="92" customWidth="1"/>
    <col min="1802" max="1807" width="0" style="92" hidden="1" customWidth="1"/>
    <col min="1808" max="1808" width="12.5" style="92" customWidth="1"/>
    <col min="1809" max="1809" width="9.6640625" style="92" customWidth="1"/>
    <col min="1810" max="2048" width="9.33203125" style="92"/>
    <col min="2049" max="2049" width="13.1640625" style="92" customWidth="1"/>
    <col min="2050" max="2050" width="79" style="92" customWidth="1"/>
    <col min="2051" max="2051" width="3.83203125" style="92" customWidth="1"/>
    <col min="2052" max="2057" width="12.5" style="92" customWidth="1"/>
    <col min="2058" max="2063" width="0" style="92" hidden="1" customWidth="1"/>
    <col min="2064" max="2064" width="12.5" style="92" customWidth="1"/>
    <col min="2065" max="2065" width="9.6640625" style="92" customWidth="1"/>
    <col min="2066" max="2304" width="9.33203125" style="92"/>
    <col min="2305" max="2305" width="13.1640625" style="92" customWidth="1"/>
    <col min="2306" max="2306" width="79" style="92" customWidth="1"/>
    <col min="2307" max="2307" width="3.83203125" style="92" customWidth="1"/>
    <col min="2308" max="2313" width="12.5" style="92" customWidth="1"/>
    <col min="2314" max="2319" width="0" style="92" hidden="1" customWidth="1"/>
    <col min="2320" max="2320" width="12.5" style="92" customWidth="1"/>
    <col min="2321" max="2321" width="9.6640625" style="92" customWidth="1"/>
    <col min="2322" max="2560" width="9.33203125" style="92"/>
    <col min="2561" max="2561" width="13.1640625" style="92" customWidth="1"/>
    <col min="2562" max="2562" width="79" style="92" customWidth="1"/>
    <col min="2563" max="2563" width="3.83203125" style="92" customWidth="1"/>
    <col min="2564" max="2569" width="12.5" style="92" customWidth="1"/>
    <col min="2570" max="2575" width="0" style="92" hidden="1" customWidth="1"/>
    <col min="2576" max="2576" width="12.5" style="92" customWidth="1"/>
    <col min="2577" max="2577" width="9.6640625" style="92" customWidth="1"/>
    <col min="2578" max="2816" width="9.33203125" style="92"/>
    <col min="2817" max="2817" width="13.1640625" style="92" customWidth="1"/>
    <col min="2818" max="2818" width="79" style="92" customWidth="1"/>
    <col min="2819" max="2819" width="3.83203125" style="92" customWidth="1"/>
    <col min="2820" max="2825" width="12.5" style="92" customWidth="1"/>
    <col min="2826" max="2831" width="0" style="92" hidden="1" customWidth="1"/>
    <col min="2832" max="2832" width="12.5" style="92" customWidth="1"/>
    <col min="2833" max="2833" width="9.6640625" style="92" customWidth="1"/>
    <col min="2834" max="3072" width="9.33203125" style="92"/>
    <col min="3073" max="3073" width="13.1640625" style="92" customWidth="1"/>
    <col min="3074" max="3074" width="79" style="92" customWidth="1"/>
    <col min="3075" max="3075" width="3.83203125" style="92" customWidth="1"/>
    <col min="3076" max="3081" width="12.5" style="92" customWidth="1"/>
    <col min="3082" max="3087" width="0" style="92" hidden="1" customWidth="1"/>
    <col min="3088" max="3088" width="12.5" style="92" customWidth="1"/>
    <col min="3089" max="3089" width="9.6640625" style="92" customWidth="1"/>
    <col min="3090" max="3328" width="9.33203125" style="92"/>
    <col min="3329" max="3329" width="13.1640625" style="92" customWidth="1"/>
    <col min="3330" max="3330" width="79" style="92" customWidth="1"/>
    <col min="3331" max="3331" width="3.83203125" style="92" customWidth="1"/>
    <col min="3332" max="3337" width="12.5" style="92" customWidth="1"/>
    <col min="3338" max="3343" width="0" style="92" hidden="1" customWidth="1"/>
    <col min="3344" max="3344" width="12.5" style="92" customWidth="1"/>
    <col min="3345" max="3345" width="9.6640625" style="92" customWidth="1"/>
    <col min="3346" max="3584" width="9.33203125" style="92"/>
    <col min="3585" max="3585" width="13.1640625" style="92" customWidth="1"/>
    <col min="3586" max="3586" width="79" style="92" customWidth="1"/>
    <col min="3587" max="3587" width="3.83203125" style="92" customWidth="1"/>
    <col min="3588" max="3593" width="12.5" style="92" customWidth="1"/>
    <col min="3594" max="3599" width="0" style="92" hidden="1" customWidth="1"/>
    <col min="3600" max="3600" width="12.5" style="92" customWidth="1"/>
    <col min="3601" max="3601" width="9.6640625" style="92" customWidth="1"/>
    <col min="3602" max="3840" width="9.33203125" style="92"/>
    <col min="3841" max="3841" width="13.1640625" style="92" customWidth="1"/>
    <col min="3842" max="3842" width="79" style="92" customWidth="1"/>
    <col min="3843" max="3843" width="3.83203125" style="92" customWidth="1"/>
    <col min="3844" max="3849" width="12.5" style="92" customWidth="1"/>
    <col min="3850" max="3855" width="0" style="92" hidden="1" customWidth="1"/>
    <col min="3856" max="3856" width="12.5" style="92" customWidth="1"/>
    <col min="3857" max="3857" width="9.6640625" style="92" customWidth="1"/>
    <col min="3858" max="4096" width="9.33203125" style="92"/>
    <col min="4097" max="4097" width="13.1640625" style="92" customWidth="1"/>
    <col min="4098" max="4098" width="79" style="92" customWidth="1"/>
    <col min="4099" max="4099" width="3.83203125" style="92" customWidth="1"/>
    <col min="4100" max="4105" width="12.5" style="92" customWidth="1"/>
    <col min="4106" max="4111" width="0" style="92" hidden="1" customWidth="1"/>
    <col min="4112" max="4112" width="12.5" style="92" customWidth="1"/>
    <col min="4113" max="4113" width="9.6640625" style="92" customWidth="1"/>
    <col min="4114" max="4352" width="9.33203125" style="92"/>
    <col min="4353" max="4353" width="13.1640625" style="92" customWidth="1"/>
    <col min="4354" max="4354" width="79" style="92" customWidth="1"/>
    <col min="4355" max="4355" width="3.83203125" style="92" customWidth="1"/>
    <col min="4356" max="4361" width="12.5" style="92" customWidth="1"/>
    <col min="4362" max="4367" width="0" style="92" hidden="1" customWidth="1"/>
    <col min="4368" max="4368" width="12.5" style="92" customWidth="1"/>
    <col min="4369" max="4369" width="9.6640625" style="92" customWidth="1"/>
    <col min="4370" max="4608" width="9.33203125" style="92"/>
    <col min="4609" max="4609" width="13.1640625" style="92" customWidth="1"/>
    <col min="4610" max="4610" width="79" style="92" customWidth="1"/>
    <col min="4611" max="4611" width="3.83203125" style="92" customWidth="1"/>
    <col min="4612" max="4617" width="12.5" style="92" customWidth="1"/>
    <col min="4618" max="4623" width="0" style="92" hidden="1" customWidth="1"/>
    <col min="4624" max="4624" width="12.5" style="92" customWidth="1"/>
    <col min="4625" max="4625" width="9.6640625" style="92" customWidth="1"/>
    <col min="4626" max="4864" width="9.33203125" style="92"/>
    <col min="4865" max="4865" width="13.1640625" style="92" customWidth="1"/>
    <col min="4866" max="4866" width="79" style="92" customWidth="1"/>
    <col min="4867" max="4867" width="3.83203125" style="92" customWidth="1"/>
    <col min="4868" max="4873" width="12.5" style="92" customWidth="1"/>
    <col min="4874" max="4879" width="0" style="92" hidden="1" customWidth="1"/>
    <col min="4880" max="4880" width="12.5" style="92" customWidth="1"/>
    <col min="4881" max="4881" width="9.6640625" style="92" customWidth="1"/>
    <col min="4882" max="5120" width="9.33203125" style="92"/>
    <col min="5121" max="5121" width="13.1640625" style="92" customWidth="1"/>
    <col min="5122" max="5122" width="79" style="92" customWidth="1"/>
    <col min="5123" max="5123" width="3.83203125" style="92" customWidth="1"/>
    <col min="5124" max="5129" width="12.5" style="92" customWidth="1"/>
    <col min="5130" max="5135" width="0" style="92" hidden="1" customWidth="1"/>
    <col min="5136" max="5136" width="12.5" style="92" customWidth="1"/>
    <col min="5137" max="5137" width="9.6640625" style="92" customWidth="1"/>
    <col min="5138" max="5376" width="9.33203125" style="92"/>
    <col min="5377" max="5377" width="13.1640625" style="92" customWidth="1"/>
    <col min="5378" max="5378" width="79" style="92" customWidth="1"/>
    <col min="5379" max="5379" width="3.83203125" style="92" customWidth="1"/>
    <col min="5380" max="5385" width="12.5" style="92" customWidth="1"/>
    <col min="5386" max="5391" width="0" style="92" hidden="1" customWidth="1"/>
    <col min="5392" max="5392" width="12.5" style="92" customWidth="1"/>
    <col min="5393" max="5393" width="9.6640625" style="92" customWidth="1"/>
    <col min="5394" max="5632" width="9.33203125" style="92"/>
    <col min="5633" max="5633" width="13.1640625" style="92" customWidth="1"/>
    <col min="5634" max="5634" width="79" style="92" customWidth="1"/>
    <col min="5635" max="5635" width="3.83203125" style="92" customWidth="1"/>
    <col min="5636" max="5641" width="12.5" style="92" customWidth="1"/>
    <col min="5642" max="5647" width="0" style="92" hidden="1" customWidth="1"/>
    <col min="5648" max="5648" width="12.5" style="92" customWidth="1"/>
    <col min="5649" max="5649" width="9.6640625" style="92" customWidth="1"/>
    <col min="5650" max="5888" width="9.33203125" style="92"/>
    <col min="5889" max="5889" width="13.1640625" style="92" customWidth="1"/>
    <col min="5890" max="5890" width="79" style="92" customWidth="1"/>
    <col min="5891" max="5891" width="3.83203125" style="92" customWidth="1"/>
    <col min="5892" max="5897" width="12.5" style="92" customWidth="1"/>
    <col min="5898" max="5903" width="0" style="92" hidden="1" customWidth="1"/>
    <col min="5904" max="5904" width="12.5" style="92" customWidth="1"/>
    <col min="5905" max="5905" width="9.6640625" style="92" customWidth="1"/>
    <col min="5906" max="6144" width="9.33203125" style="92"/>
    <col min="6145" max="6145" width="13.1640625" style="92" customWidth="1"/>
    <col min="6146" max="6146" width="79" style="92" customWidth="1"/>
    <col min="6147" max="6147" width="3.83203125" style="92" customWidth="1"/>
    <col min="6148" max="6153" width="12.5" style="92" customWidth="1"/>
    <col min="6154" max="6159" width="0" style="92" hidden="1" customWidth="1"/>
    <col min="6160" max="6160" width="12.5" style="92" customWidth="1"/>
    <col min="6161" max="6161" width="9.6640625" style="92" customWidth="1"/>
    <col min="6162" max="6400" width="9.33203125" style="92"/>
    <col min="6401" max="6401" width="13.1640625" style="92" customWidth="1"/>
    <col min="6402" max="6402" width="79" style="92" customWidth="1"/>
    <col min="6403" max="6403" width="3.83203125" style="92" customWidth="1"/>
    <col min="6404" max="6409" width="12.5" style="92" customWidth="1"/>
    <col min="6410" max="6415" width="0" style="92" hidden="1" customWidth="1"/>
    <col min="6416" max="6416" width="12.5" style="92" customWidth="1"/>
    <col min="6417" max="6417" width="9.6640625" style="92" customWidth="1"/>
    <col min="6418" max="6656" width="9.33203125" style="92"/>
    <col min="6657" max="6657" width="13.1640625" style="92" customWidth="1"/>
    <col min="6658" max="6658" width="79" style="92" customWidth="1"/>
    <col min="6659" max="6659" width="3.83203125" style="92" customWidth="1"/>
    <col min="6660" max="6665" width="12.5" style="92" customWidth="1"/>
    <col min="6666" max="6671" width="0" style="92" hidden="1" customWidth="1"/>
    <col min="6672" max="6672" width="12.5" style="92" customWidth="1"/>
    <col min="6673" max="6673" width="9.6640625" style="92" customWidth="1"/>
    <col min="6674" max="6912" width="9.33203125" style="92"/>
    <col min="6913" max="6913" width="13.1640625" style="92" customWidth="1"/>
    <col min="6914" max="6914" width="79" style="92" customWidth="1"/>
    <col min="6915" max="6915" width="3.83203125" style="92" customWidth="1"/>
    <col min="6916" max="6921" width="12.5" style="92" customWidth="1"/>
    <col min="6922" max="6927" width="0" style="92" hidden="1" customWidth="1"/>
    <col min="6928" max="6928" width="12.5" style="92" customWidth="1"/>
    <col min="6929" max="6929" width="9.6640625" style="92" customWidth="1"/>
    <col min="6930" max="7168" width="9.33203125" style="92"/>
    <col min="7169" max="7169" width="13.1640625" style="92" customWidth="1"/>
    <col min="7170" max="7170" width="79" style="92" customWidth="1"/>
    <col min="7171" max="7171" width="3.83203125" style="92" customWidth="1"/>
    <col min="7172" max="7177" width="12.5" style="92" customWidth="1"/>
    <col min="7178" max="7183" width="0" style="92" hidden="1" customWidth="1"/>
    <col min="7184" max="7184" width="12.5" style="92" customWidth="1"/>
    <col min="7185" max="7185" width="9.6640625" style="92" customWidth="1"/>
    <col min="7186" max="7424" width="9.33203125" style="92"/>
    <col min="7425" max="7425" width="13.1640625" style="92" customWidth="1"/>
    <col min="7426" max="7426" width="79" style="92" customWidth="1"/>
    <col min="7427" max="7427" width="3.83203125" style="92" customWidth="1"/>
    <col min="7428" max="7433" width="12.5" style="92" customWidth="1"/>
    <col min="7434" max="7439" width="0" style="92" hidden="1" customWidth="1"/>
    <col min="7440" max="7440" width="12.5" style="92" customWidth="1"/>
    <col min="7441" max="7441" width="9.6640625" style="92" customWidth="1"/>
    <col min="7442" max="7680" width="9.33203125" style="92"/>
    <col min="7681" max="7681" width="13.1640625" style="92" customWidth="1"/>
    <col min="7682" max="7682" width="79" style="92" customWidth="1"/>
    <col min="7683" max="7683" width="3.83203125" style="92" customWidth="1"/>
    <col min="7684" max="7689" width="12.5" style="92" customWidth="1"/>
    <col min="7690" max="7695" width="0" style="92" hidden="1" customWidth="1"/>
    <col min="7696" max="7696" width="12.5" style="92" customWidth="1"/>
    <col min="7697" max="7697" width="9.6640625" style="92" customWidth="1"/>
    <col min="7698" max="7936" width="9.33203125" style="92"/>
    <col min="7937" max="7937" width="13.1640625" style="92" customWidth="1"/>
    <col min="7938" max="7938" width="79" style="92" customWidth="1"/>
    <col min="7939" max="7939" width="3.83203125" style="92" customWidth="1"/>
    <col min="7940" max="7945" width="12.5" style="92" customWidth="1"/>
    <col min="7946" max="7951" width="0" style="92" hidden="1" customWidth="1"/>
    <col min="7952" max="7952" width="12.5" style="92" customWidth="1"/>
    <col min="7953" max="7953" width="9.6640625" style="92" customWidth="1"/>
    <col min="7954" max="8192" width="9.33203125" style="92"/>
    <col min="8193" max="8193" width="13.1640625" style="92" customWidth="1"/>
    <col min="8194" max="8194" width="79" style="92" customWidth="1"/>
    <col min="8195" max="8195" width="3.83203125" style="92" customWidth="1"/>
    <col min="8196" max="8201" width="12.5" style="92" customWidth="1"/>
    <col min="8202" max="8207" width="0" style="92" hidden="1" customWidth="1"/>
    <col min="8208" max="8208" width="12.5" style="92" customWidth="1"/>
    <col min="8209" max="8209" width="9.6640625" style="92" customWidth="1"/>
    <col min="8210" max="8448" width="9.33203125" style="92"/>
    <col min="8449" max="8449" width="13.1640625" style="92" customWidth="1"/>
    <col min="8450" max="8450" width="79" style="92" customWidth="1"/>
    <col min="8451" max="8451" width="3.83203125" style="92" customWidth="1"/>
    <col min="8452" max="8457" width="12.5" style="92" customWidth="1"/>
    <col min="8458" max="8463" width="0" style="92" hidden="1" customWidth="1"/>
    <col min="8464" max="8464" width="12.5" style="92" customWidth="1"/>
    <col min="8465" max="8465" width="9.6640625" style="92" customWidth="1"/>
    <col min="8466" max="8704" width="9.33203125" style="92"/>
    <col min="8705" max="8705" width="13.1640625" style="92" customWidth="1"/>
    <col min="8706" max="8706" width="79" style="92" customWidth="1"/>
    <col min="8707" max="8707" width="3.83203125" style="92" customWidth="1"/>
    <col min="8708" max="8713" width="12.5" style="92" customWidth="1"/>
    <col min="8714" max="8719" width="0" style="92" hidden="1" customWidth="1"/>
    <col min="8720" max="8720" width="12.5" style="92" customWidth="1"/>
    <col min="8721" max="8721" width="9.6640625" style="92" customWidth="1"/>
    <col min="8722" max="8960" width="9.33203125" style="92"/>
    <col min="8961" max="8961" width="13.1640625" style="92" customWidth="1"/>
    <col min="8962" max="8962" width="79" style="92" customWidth="1"/>
    <col min="8963" max="8963" width="3.83203125" style="92" customWidth="1"/>
    <col min="8964" max="8969" width="12.5" style="92" customWidth="1"/>
    <col min="8970" max="8975" width="0" style="92" hidden="1" customWidth="1"/>
    <col min="8976" max="8976" width="12.5" style="92" customWidth="1"/>
    <col min="8977" max="8977" width="9.6640625" style="92" customWidth="1"/>
    <col min="8978" max="9216" width="9.33203125" style="92"/>
    <col min="9217" max="9217" width="13.1640625" style="92" customWidth="1"/>
    <col min="9218" max="9218" width="79" style="92" customWidth="1"/>
    <col min="9219" max="9219" width="3.83203125" style="92" customWidth="1"/>
    <col min="9220" max="9225" width="12.5" style="92" customWidth="1"/>
    <col min="9226" max="9231" width="0" style="92" hidden="1" customWidth="1"/>
    <col min="9232" max="9232" width="12.5" style="92" customWidth="1"/>
    <col min="9233" max="9233" width="9.6640625" style="92" customWidth="1"/>
    <col min="9234" max="9472" width="9.33203125" style="92"/>
    <col min="9473" max="9473" width="13.1640625" style="92" customWidth="1"/>
    <col min="9474" max="9474" width="79" style="92" customWidth="1"/>
    <col min="9475" max="9475" width="3.83203125" style="92" customWidth="1"/>
    <col min="9476" max="9481" width="12.5" style="92" customWidth="1"/>
    <col min="9482" max="9487" width="0" style="92" hidden="1" customWidth="1"/>
    <col min="9488" max="9488" width="12.5" style="92" customWidth="1"/>
    <col min="9489" max="9489" width="9.6640625" style="92" customWidth="1"/>
    <col min="9490" max="9728" width="9.33203125" style="92"/>
    <col min="9729" max="9729" width="13.1640625" style="92" customWidth="1"/>
    <col min="9730" max="9730" width="79" style="92" customWidth="1"/>
    <col min="9731" max="9731" width="3.83203125" style="92" customWidth="1"/>
    <col min="9732" max="9737" width="12.5" style="92" customWidth="1"/>
    <col min="9738" max="9743" width="0" style="92" hidden="1" customWidth="1"/>
    <col min="9744" max="9744" width="12.5" style="92" customWidth="1"/>
    <col min="9745" max="9745" width="9.6640625" style="92" customWidth="1"/>
    <col min="9746" max="9984" width="9.33203125" style="92"/>
    <col min="9985" max="9985" width="13.1640625" style="92" customWidth="1"/>
    <col min="9986" max="9986" width="79" style="92" customWidth="1"/>
    <col min="9987" max="9987" width="3.83203125" style="92" customWidth="1"/>
    <col min="9988" max="9993" width="12.5" style="92" customWidth="1"/>
    <col min="9994" max="9999" width="0" style="92" hidden="1" customWidth="1"/>
    <col min="10000" max="10000" width="12.5" style="92" customWidth="1"/>
    <col min="10001" max="10001" width="9.6640625" style="92" customWidth="1"/>
    <col min="10002" max="10240" width="9.33203125" style="92"/>
    <col min="10241" max="10241" width="13.1640625" style="92" customWidth="1"/>
    <col min="10242" max="10242" width="79" style="92" customWidth="1"/>
    <col min="10243" max="10243" width="3.83203125" style="92" customWidth="1"/>
    <col min="10244" max="10249" width="12.5" style="92" customWidth="1"/>
    <col min="10250" max="10255" width="0" style="92" hidden="1" customWidth="1"/>
    <col min="10256" max="10256" width="12.5" style="92" customWidth="1"/>
    <col min="10257" max="10257" width="9.6640625" style="92" customWidth="1"/>
    <col min="10258" max="10496" width="9.33203125" style="92"/>
    <col min="10497" max="10497" width="13.1640625" style="92" customWidth="1"/>
    <col min="10498" max="10498" width="79" style="92" customWidth="1"/>
    <col min="10499" max="10499" width="3.83203125" style="92" customWidth="1"/>
    <col min="10500" max="10505" width="12.5" style="92" customWidth="1"/>
    <col min="10506" max="10511" width="0" style="92" hidden="1" customWidth="1"/>
    <col min="10512" max="10512" width="12.5" style="92" customWidth="1"/>
    <col min="10513" max="10513" width="9.6640625" style="92" customWidth="1"/>
    <col min="10514" max="10752" width="9.33203125" style="92"/>
    <col min="10753" max="10753" width="13.1640625" style="92" customWidth="1"/>
    <col min="10754" max="10754" width="79" style="92" customWidth="1"/>
    <col min="10755" max="10755" width="3.83203125" style="92" customWidth="1"/>
    <col min="10756" max="10761" width="12.5" style="92" customWidth="1"/>
    <col min="10762" max="10767" width="0" style="92" hidden="1" customWidth="1"/>
    <col min="10768" max="10768" width="12.5" style="92" customWidth="1"/>
    <col min="10769" max="10769" width="9.6640625" style="92" customWidth="1"/>
    <col min="10770" max="11008" width="9.33203125" style="92"/>
    <col min="11009" max="11009" width="13.1640625" style="92" customWidth="1"/>
    <col min="11010" max="11010" width="79" style="92" customWidth="1"/>
    <col min="11011" max="11011" width="3.83203125" style="92" customWidth="1"/>
    <col min="11012" max="11017" width="12.5" style="92" customWidth="1"/>
    <col min="11018" max="11023" width="0" style="92" hidden="1" customWidth="1"/>
    <col min="11024" max="11024" width="12.5" style="92" customWidth="1"/>
    <col min="11025" max="11025" width="9.6640625" style="92" customWidth="1"/>
    <col min="11026" max="11264" width="9.33203125" style="92"/>
    <col min="11265" max="11265" width="13.1640625" style="92" customWidth="1"/>
    <col min="11266" max="11266" width="79" style="92" customWidth="1"/>
    <col min="11267" max="11267" width="3.83203125" style="92" customWidth="1"/>
    <col min="11268" max="11273" width="12.5" style="92" customWidth="1"/>
    <col min="11274" max="11279" width="0" style="92" hidden="1" customWidth="1"/>
    <col min="11280" max="11280" width="12.5" style="92" customWidth="1"/>
    <col min="11281" max="11281" width="9.6640625" style="92" customWidth="1"/>
    <col min="11282" max="11520" width="9.33203125" style="92"/>
    <col min="11521" max="11521" width="13.1640625" style="92" customWidth="1"/>
    <col min="11522" max="11522" width="79" style="92" customWidth="1"/>
    <col min="11523" max="11523" width="3.83203125" style="92" customWidth="1"/>
    <col min="11524" max="11529" width="12.5" style="92" customWidth="1"/>
    <col min="11530" max="11535" width="0" style="92" hidden="1" customWidth="1"/>
    <col min="11536" max="11536" width="12.5" style="92" customWidth="1"/>
    <col min="11537" max="11537" width="9.6640625" style="92" customWidth="1"/>
    <col min="11538" max="11776" width="9.33203125" style="92"/>
    <col min="11777" max="11777" width="13.1640625" style="92" customWidth="1"/>
    <col min="11778" max="11778" width="79" style="92" customWidth="1"/>
    <col min="11779" max="11779" width="3.83203125" style="92" customWidth="1"/>
    <col min="11780" max="11785" width="12.5" style="92" customWidth="1"/>
    <col min="11786" max="11791" width="0" style="92" hidden="1" customWidth="1"/>
    <col min="11792" max="11792" width="12.5" style="92" customWidth="1"/>
    <col min="11793" max="11793" width="9.6640625" style="92" customWidth="1"/>
    <col min="11794" max="12032" width="9.33203125" style="92"/>
    <col min="12033" max="12033" width="13.1640625" style="92" customWidth="1"/>
    <col min="12034" max="12034" width="79" style="92" customWidth="1"/>
    <col min="12035" max="12035" width="3.83203125" style="92" customWidth="1"/>
    <col min="12036" max="12041" width="12.5" style="92" customWidth="1"/>
    <col min="12042" max="12047" width="0" style="92" hidden="1" customWidth="1"/>
    <col min="12048" max="12048" width="12.5" style="92" customWidth="1"/>
    <col min="12049" max="12049" width="9.6640625" style="92" customWidth="1"/>
    <col min="12050" max="12288" width="9.33203125" style="92"/>
    <col min="12289" max="12289" width="13.1640625" style="92" customWidth="1"/>
    <col min="12290" max="12290" width="79" style="92" customWidth="1"/>
    <col min="12291" max="12291" width="3.83203125" style="92" customWidth="1"/>
    <col min="12292" max="12297" width="12.5" style="92" customWidth="1"/>
    <col min="12298" max="12303" width="0" style="92" hidden="1" customWidth="1"/>
    <col min="12304" max="12304" width="12.5" style="92" customWidth="1"/>
    <col min="12305" max="12305" width="9.6640625" style="92" customWidth="1"/>
    <col min="12306" max="12544" width="9.33203125" style="92"/>
    <col min="12545" max="12545" width="13.1640625" style="92" customWidth="1"/>
    <col min="12546" max="12546" width="79" style="92" customWidth="1"/>
    <col min="12547" max="12547" width="3.83203125" style="92" customWidth="1"/>
    <col min="12548" max="12553" width="12.5" style="92" customWidth="1"/>
    <col min="12554" max="12559" width="0" style="92" hidden="1" customWidth="1"/>
    <col min="12560" max="12560" width="12.5" style="92" customWidth="1"/>
    <col min="12561" max="12561" width="9.6640625" style="92" customWidth="1"/>
    <col min="12562" max="12800" width="9.33203125" style="92"/>
    <col min="12801" max="12801" width="13.1640625" style="92" customWidth="1"/>
    <col min="12802" max="12802" width="79" style="92" customWidth="1"/>
    <col min="12803" max="12803" width="3.83203125" style="92" customWidth="1"/>
    <col min="12804" max="12809" width="12.5" style="92" customWidth="1"/>
    <col min="12810" max="12815" width="0" style="92" hidden="1" customWidth="1"/>
    <col min="12816" max="12816" width="12.5" style="92" customWidth="1"/>
    <col min="12817" max="12817" width="9.6640625" style="92" customWidth="1"/>
    <col min="12818" max="13056" width="9.33203125" style="92"/>
    <col min="13057" max="13057" width="13.1640625" style="92" customWidth="1"/>
    <col min="13058" max="13058" width="79" style="92" customWidth="1"/>
    <col min="13059" max="13059" width="3.83203125" style="92" customWidth="1"/>
    <col min="13060" max="13065" width="12.5" style="92" customWidth="1"/>
    <col min="13066" max="13071" width="0" style="92" hidden="1" customWidth="1"/>
    <col min="13072" max="13072" width="12.5" style="92" customWidth="1"/>
    <col min="13073" max="13073" width="9.6640625" style="92" customWidth="1"/>
    <col min="13074" max="13312" width="9.33203125" style="92"/>
    <col min="13313" max="13313" width="13.1640625" style="92" customWidth="1"/>
    <col min="13314" max="13314" width="79" style="92" customWidth="1"/>
    <col min="13315" max="13315" width="3.83203125" style="92" customWidth="1"/>
    <col min="13316" max="13321" width="12.5" style="92" customWidth="1"/>
    <col min="13322" max="13327" width="0" style="92" hidden="1" customWidth="1"/>
    <col min="13328" max="13328" width="12.5" style="92" customWidth="1"/>
    <col min="13329" max="13329" width="9.6640625" style="92" customWidth="1"/>
    <col min="13330" max="13568" width="9.33203125" style="92"/>
    <col min="13569" max="13569" width="13.1640625" style="92" customWidth="1"/>
    <col min="13570" max="13570" width="79" style="92" customWidth="1"/>
    <col min="13571" max="13571" width="3.83203125" style="92" customWidth="1"/>
    <col min="13572" max="13577" width="12.5" style="92" customWidth="1"/>
    <col min="13578" max="13583" width="0" style="92" hidden="1" customWidth="1"/>
    <col min="13584" max="13584" width="12.5" style="92" customWidth="1"/>
    <col min="13585" max="13585" width="9.6640625" style="92" customWidth="1"/>
    <col min="13586" max="13824" width="9.33203125" style="92"/>
    <col min="13825" max="13825" width="13.1640625" style="92" customWidth="1"/>
    <col min="13826" max="13826" width="79" style="92" customWidth="1"/>
    <col min="13827" max="13827" width="3.83203125" style="92" customWidth="1"/>
    <col min="13828" max="13833" width="12.5" style="92" customWidth="1"/>
    <col min="13834" max="13839" width="0" style="92" hidden="1" customWidth="1"/>
    <col min="13840" max="13840" width="12.5" style="92" customWidth="1"/>
    <col min="13841" max="13841" width="9.6640625" style="92" customWidth="1"/>
    <col min="13842" max="14080" width="9.33203125" style="92"/>
    <col min="14081" max="14081" width="13.1640625" style="92" customWidth="1"/>
    <col min="14082" max="14082" width="79" style="92" customWidth="1"/>
    <col min="14083" max="14083" width="3.83203125" style="92" customWidth="1"/>
    <col min="14084" max="14089" width="12.5" style="92" customWidth="1"/>
    <col min="14090" max="14095" width="0" style="92" hidden="1" customWidth="1"/>
    <col min="14096" max="14096" width="12.5" style="92" customWidth="1"/>
    <col min="14097" max="14097" width="9.6640625" style="92" customWidth="1"/>
    <col min="14098" max="14336" width="9.33203125" style="92"/>
    <col min="14337" max="14337" width="13.1640625" style="92" customWidth="1"/>
    <col min="14338" max="14338" width="79" style="92" customWidth="1"/>
    <col min="14339" max="14339" width="3.83203125" style="92" customWidth="1"/>
    <col min="14340" max="14345" width="12.5" style="92" customWidth="1"/>
    <col min="14346" max="14351" width="0" style="92" hidden="1" customWidth="1"/>
    <col min="14352" max="14352" width="12.5" style="92" customWidth="1"/>
    <col min="14353" max="14353" width="9.6640625" style="92" customWidth="1"/>
    <col min="14354" max="14592" width="9.33203125" style="92"/>
    <col min="14593" max="14593" width="13.1640625" style="92" customWidth="1"/>
    <col min="14594" max="14594" width="79" style="92" customWidth="1"/>
    <col min="14595" max="14595" width="3.83203125" style="92" customWidth="1"/>
    <col min="14596" max="14601" width="12.5" style="92" customWidth="1"/>
    <col min="14602" max="14607" width="0" style="92" hidden="1" customWidth="1"/>
    <col min="14608" max="14608" width="12.5" style="92" customWidth="1"/>
    <col min="14609" max="14609" width="9.6640625" style="92" customWidth="1"/>
    <col min="14610" max="14848" width="9.33203125" style="92"/>
    <col min="14849" max="14849" width="13.1640625" style="92" customWidth="1"/>
    <col min="14850" max="14850" width="79" style="92" customWidth="1"/>
    <col min="14851" max="14851" width="3.83203125" style="92" customWidth="1"/>
    <col min="14852" max="14857" width="12.5" style="92" customWidth="1"/>
    <col min="14858" max="14863" width="0" style="92" hidden="1" customWidth="1"/>
    <col min="14864" max="14864" width="12.5" style="92" customWidth="1"/>
    <col min="14865" max="14865" width="9.6640625" style="92" customWidth="1"/>
    <col min="14866" max="15104" width="9.33203125" style="92"/>
    <col min="15105" max="15105" width="13.1640625" style="92" customWidth="1"/>
    <col min="15106" max="15106" width="79" style="92" customWidth="1"/>
    <col min="15107" max="15107" width="3.83203125" style="92" customWidth="1"/>
    <col min="15108" max="15113" width="12.5" style="92" customWidth="1"/>
    <col min="15114" max="15119" width="0" style="92" hidden="1" customWidth="1"/>
    <col min="15120" max="15120" width="12.5" style="92" customWidth="1"/>
    <col min="15121" max="15121" width="9.6640625" style="92" customWidth="1"/>
    <col min="15122" max="15360" width="9.33203125" style="92"/>
    <col min="15361" max="15361" width="13.1640625" style="92" customWidth="1"/>
    <col min="15362" max="15362" width="79" style="92" customWidth="1"/>
    <col min="15363" max="15363" width="3.83203125" style="92" customWidth="1"/>
    <col min="15364" max="15369" width="12.5" style="92" customWidth="1"/>
    <col min="15370" max="15375" width="0" style="92" hidden="1" customWidth="1"/>
    <col min="15376" max="15376" width="12.5" style="92" customWidth="1"/>
    <col min="15377" max="15377" width="9.6640625" style="92" customWidth="1"/>
    <col min="15378" max="15616" width="9.33203125" style="92"/>
    <col min="15617" max="15617" width="13.1640625" style="92" customWidth="1"/>
    <col min="15618" max="15618" width="79" style="92" customWidth="1"/>
    <col min="15619" max="15619" width="3.83203125" style="92" customWidth="1"/>
    <col min="15620" max="15625" width="12.5" style="92" customWidth="1"/>
    <col min="15626" max="15631" width="0" style="92" hidden="1" customWidth="1"/>
    <col min="15632" max="15632" width="12.5" style="92" customWidth="1"/>
    <col min="15633" max="15633" width="9.6640625" style="92" customWidth="1"/>
    <col min="15634" max="15872" width="9.33203125" style="92"/>
    <col min="15873" max="15873" width="13.1640625" style="92" customWidth="1"/>
    <col min="15874" max="15874" width="79" style="92" customWidth="1"/>
    <col min="15875" max="15875" width="3.83203125" style="92" customWidth="1"/>
    <col min="15876" max="15881" width="12.5" style="92" customWidth="1"/>
    <col min="15882" max="15887" width="0" style="92" hidden="1" customWidth="1"/>
    <col min="15888" max="15888" width="12.5" style="92" customWidth="1"/>
    <col min="15889" max="15889" width="9.6640625" style="92" customWidth="1"/>
    <col min="15890" max="16128" width="9.33203125" style="92"/>
    <col min="16129" max="16129" width="13.1640625" style="92" customWidth="1"/>
    <col min="16130" max="16130" width="79" style="92" customWidth="1"/>
    <col min="16131" max="16131" width="3.83203125" style="92" customWidth="1"/>
    <col min="16132" max="16137" width="12.5" style="92" customWidth="1"/>
    <col min="16138" max="16143" width="0" style="92" hidden="1" customWidth="1"/>
    <col min="16144" max="16144" width="12.5" style="92" customWidth="1"/>
    <col min="16145" max="16145" width="9.6640625" style="92" customWidth="1"/>
    <col min="16146" max="16384" width="9.33203125" style="92"/>
  </cols>
  <sheetData>
    <row r="1" spans="1:17" ht="28.5" customHeight="1" x14ac:dyDescent="0.3">
      <c r="A1" s="86" t="s">
        <v>64</v>
      </c>
      <c r="B1" s="87"/>
      <c r="C1" s="88"/>
      <c r="D1" s="89"/>
      <c r="E1" s="89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5" customHeight="1" x14ac:dyDescent="0.2">
      <c r="A2" s="93" t="s">
        <v>11</v>
      </c>
      <c r="B2" s="94" t="s">
        <v>65</v>
      </c>
      <c r="C2" s="95"/>
      <c r="D2" s="96" t="s">
        <v>12</v>
      </c>
      <c r="E2" s="97" t="s">
        <v>62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9" t="s">
        <v>66</v>
      </c>
      <c r="Q2" s="100">
        <v>0.83344379940000002</v>
      </c>
    </row>
    <row r="3" spans="1:17" ht="15" customHeight="1" thickBot="1" x14ac:dyDescent="0.25">
      <c r="A3" s="101" t="s">
        <v>13</v>
      </c>
      <c r="B3" s="102" t="s">
        <v>67</v>
      </c>
      <c r="C3" s="103"/>
      <c r="D3" s="104" t="s">
        <v>14</v>
      </c>
      <c r="E3" s="105" t="s">
        <v>63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262" t="s">
        <v>68</v>
      </c>
      <c r="Q3" s="263">
        <v>0.16655620060000001</v>
      </c>
    </row>
    <row r="4" spans="1:17" ht="18" x14ac:dyDescent="0.25">
      <c r="A4" s="107" t="s">
        <v>69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12.75" customHeight="1" x14ac:dyDescent="0.2">
      <c r="A5" s="110" t="s">
        <v>70</v>
      </c>
      <c r="B5" s="111" t="s">
        <v>71</v>
      </c>
      <c r="C5" s="112"/>
      <c r="D5" s="113" t="s">
        <v>72</v>
      </c>
      <c r="E5" s="114"/>
      <c r="F5" s="114"/>
      <c r="G5" s="114"/>
      <c r="H5" s="114"/>
      <c r="I5" s="114"/>
      <c r="J5" s="114"/>
      <c r="K5" s="115"/>
      <c r="L5" s="115"/>
      <c r="M5" s="115"/>
      <c r="N5" s="115"/>
      <c r="O5" s="115"/>
      <c r="P5" s="116" t="s">
        <v>36</v>
      </c>
      <c r="Q5" s="117" t="s">
        <v>73</v>
      </c>
    </row>
    <row r="6" spans="1:17" ht="13.5" thickBot="1" x14ac:dyDescent="0.25">
      <c r="A6" s="118" t="s">
        <v>74</v>
      </c>
      <c r="B6" s="119"/>
      <c r="C6" s="120"/>
      <c r="D6" s="121">
        <v>1</v>
      </c>
      <c r="E6" s="121">
        <v>2</v>
      </c>
      <c r="F6" s="121">
        <v>3</v>
      </c>
      <c r="G6" s="121">
        <v>4</v>
      </c>
      <c r="H6" s="121">
        <v>5</v>
      </c>
      <c r="I6" s="121">
        <v>6</v>
      </c>
      <c r="J6" s="121">
        <v>7</v>
      </c>
      <c r="K6" s="121">
        <v>8</v>
      </c>
      <c r="L6" s="121">
        <v>9</v>
      </c>
      <c r="M6" s="121">
        <v>10</v>
      </c>
      <c r="N6" s="121">
        <v>11</v>
      </c>
      <c r="O6" s="121">
        <v>12</v>
      </c>
      <c r="P6" s="122" t="s">
        <v>75</v>
      </c>
      <c r="Q6" s="123" t="s">
        <v>36</v>
      </c>
    </row>
    <row r="7" spans="1:17" ht="13.5" thickTop="1" x14ac:dyDescent="0.2">
      <c r="A7" s="124">
        <v>1</v>
      </c>
      <c r="B7" s="125" t="str">
        <f>[1]TOTAL!C17</f>
        <v>SERVIÇOS PRELIMINARES</v>
      </c>
      <c r="C7" s="126">
        <v>1</v>
      </c>
      <c r="D7" s="127">
        <v>100</v>
      </c>
      <c r="E7" s="127"/>
      <c r="F7" s="127"/>
      <c r="G7" s="127"/>
      <c r="H7" s="127"/>
      <c r="I7" s="128"/>
      <c r="J7" s="128"/>
      <c r="K7" s="128"/>
      <c r="L7" s="128"/>
      <c r="M7" s="128"/>
      <c r="N7" s="128"/>
      <c r="O7" s="128"/>
      <c r="P7" s="129">
        <f>[1]TOTAL!U17</f>
        <v>2000</v>
      </c>
      <c r="Q7" s="130">
        <f t="shared" ref="Q7:Q13" si="0">IF($P$26=0,0,(P7/$P$26)*100)</f>
        <v>0.41672189968178691</v>
      </c>
    </row>
    <row r="8" spans="1:17" hidden="1" x14ac:dyDescent="0.2">
      <c r="A8" s="124"/>
      <c r="B8" s="125"/>
      <c r="C8" s="126">
        <v>2</v>
      </c>
      <c r="D8" s="127"/>
      <c r="E8" s="127"/>
      <c r="F8" s="127"/>
      <c r="G8" s="127"/>
      <c r="H8" s="127"/>
      <c r="I8" s="131"/>
      <c r="J8" s="131"/>
      <c r="K8" s="131"/>
      <c r="L8" s="131"/>
      <c r="M8" s="131"/>
      <c r="N8" s="131"/>
      <c r="O8" s="131"/>
      <c r="P8" s="129"/>
      <c r="Q8" s="130">
        <f t="shared" si="0"/>
        <v>0</v>
      </c>
    </row>
    <row r="9" spans="1:17" hidden="1" x14ac:dyDescent="0.2">
      <c r="A9" s="124"/>
      <c r="B9" s="125"/>
      <c r="C9" s="126">
        <v>3</v>
      </c>
      <c r="D9" s="132"/>
      <c r="E9" s="132"/>
      <c r="F9" s="132"/>
      <c r="G9" s="132"/>
      <c r="H9" s="132"/>
      <c r="I9" s="131"/>
      <c r="J9" s="131"/>
      <c r="K9" s="131"/>
      <c r="L9" s="131"/>
      <c r="M9" s="131"/>
      <c r="N9" s="131"/>
      <c r="O9" s="131"/>
      <c r="P9" s="129"/>
      <c r="Q9" s="130">
        <f t="shared" si="0"/>
        <v>0</v>
      </c>
    </row>
    <row r="10" spans="1:17" hidden="1" x14ac:dyDescent="0.2">
      <c r="A10" s="124"/>
      <c r="B10" s="125"/>
      <c r="C10" s="126">
        <v>4</v>
      </c>
      <c r="D10" s="132"/>
      <c r="E10" s="132"/>
      <c r="F10" s="132"/>
      <c r="G10" s="132"/>
      <c r="H10" s="132"/>
      <c r="I10" s="131"/>
      <c r="J10" s="131"/>
      <c r="K10" s="131"/>
      <c r="L10" s="131"/>
      <c r="M10" s="131"/>
      <c r="N10" s="131"/>
      <c r="O10" s="131"/>
      <c r="P10" s="129"/>
      <c r="Q10" s="130">
        <f t="shared" si="0"/>
        <v>0</v>
      </c>
    </row>
    <row r="11" spans="1:17" x14ac:dyDescent="0.2">
      <c r="A11" s="124">
        <v>2</v>
      </c>
      <c r="B11" s="125" t="str">
        <f>[1]TOTAL!C215</f>
        <v>REVESTIMENTO</v>
      </c>
      <c r="C11" s="126">
        <v>5</v>
      </c>
      <c r="D11" s="132">
        <v>50</v>
      </c>
      <c r="E11" s="132">
        <v>50</v>
      </c>
      <c r="F11" s="132"/>
      <c r="G11" s="132"/>
      <c r="H11" s="132"/>
      <c r="I11" s="131"/>
      <c r="J11" s="131"/>
      <c r="K11" s="131"/>
      <c r="L11" s="131"/>
      <c r="M11" s="131"/>
      <c r="N11" s="131"/>
      <c r="O11" s="131"/>
      <c r="P11" s="129">
        <f>Cartilha!H9</f>
        <v>465850.08000000007</v>
      </c>
      <c r="Q11" s="130">
        <f t="shared" si="0"/>
        <v>97.064965152256221</v>
      </c>
    </row>
    <row r="12" spans="1:17" x14ac:dyDescent="0.2">
      <c r="A12" s="124">
        <v>3</v>
      </c>
      <c r="B12" s="125" t="str">
        <f>[1]TOTAL!C571</f>
        <v>SINALIZAÇÃO DE TRÂNSITO</v>
      </c>
      <c r="C12" s="126">
        <v>3</v>
      </c>
      <c r="D12" s="132"/>
      <c r="E12" s="132">
        <v>100</v>
      </c>
      <c r="F12" s="132"/>
      <c r="G12" s="132"/>
      <c r="H12" s="132"/>
      <c r="I12" s="131"/>
      <c r="J12" s="131"/>
      <c r="K12" s="131"/>
      <c r="L12" s="131"/>
      <c r="M12" s="131"/>
      <c r="N12" s="131"/>
      <c r="O12" s="131"/>
      <c r="P12" s="129">
        <f>Cartilha!H14</f>
        <v>5821.07</v>
      </c>
      <c r="Q12" s="130">
        <f t="shared" si="0"/>
        <v>1.2128836742903297</v>
      </c>
    </row>
    <row r="13" spans="1:17" ht="12.75" customHeight="1" x14ac:dyDescent="0.2">
      <c r="A13" s="124">
        <v>4</v>
      </c>
      <c r="B13" s="133" t="s">
        <v>76</v>
      </c>
      <c r="C13" s="126">
        <v>5</v>
      </c>
      <c r="D13" s="132"/>
      <c r="E13" s="132">
        <v>100</v>
      </c>
      <c r="F13" s="132"/>
      <c r="G13" s="132"/>
      <c r="H13" s="132"/>
      <c r="I13" s="131"/>
      <c r="J13" s="131"/>
      <c r="K13" s="131"/>
      <c r="L13" s="131"/>
      <c r="M13" s="131"/>
      <c r="N13" s="131"/>
      <c r="O13" s="131"/>
      <c r="P13" s="129">
        <f>Cartilha!H17</f>
        <v>6265.2300000000005</v>
      </c>
      <c r="Q13" s="130">
        <f t="shared" si="0"/>
        <v>1.3054292737716611</v>
      </c>
    </row>
    <row r="14" spans="1:17" x14ac:dyDescent="0.2">
      <c r="A14" s="124"/>
      <c r="B14" s="125"/>
      <c r="C14" s="126">
        <v>6</v>
      </c>
      <c r="D14" s="132"/>
      <c r="E14" s="132"/>
      <c r="F14" s="132"/>
      <c r="G14" s="132"/>
      <c r="H14" s="132"/>
      <c r="I14" s="131"/>
      <c r="J14" s="131"/>
      <c r="K14" s="131"/>
      <c r="L14" s="131"/>
      <c r="M14" s="131"/>
      <c r="N14" s="131"/>
      <c r="O14" s="131"/>
      <c r="P14" s="129"/>
      <c r="Q14" s="130"/>
    </row>
    <row r="15" spans="1:17" hidden="1" x14ac:dyDescent="0.2">
      <c r="A15" s="124"/>
      <c r="B15" s="125"/>
      <c r="C15" s="126">
        <v>6</v>
      </c>
      <c r="D15" s="132"/>
      <c r="E15" s="132"/>
      <c r="F15" s="132"/>
      <c r="G15" s="132"/>
      <c r="H15" s="132"/>
      <c r="I15" s="131"/>
      <c r="J15" s="131"/>
      <c r="K15" s="131"/>
      <c r="L15" s="131"/>
      <c r="M15" s="131"/>
      <c r="N15" s="131"/>
      <c r="O15" s="131"/>
      <c r="P15" s="129"/>
      <c r="Q15" s="130"/>
    </row>
    <row r="16" spans="1:17" hidden="1" x14ac:dyDescent="0.2">
      <c r="A16" s="124"/>
      <c r="B16" s="125"/>
      <c r="C16" s="126"/>
      <c r="D16" s="132"/>
      <c r="E16" s="132"/>
      <c r="F16" s="132"/>
      <c r="G16" s="132"/>
      <c r="H16" s="132"/>
      <c r="I16" s="131"/>
      <c r="J16" s="131"/>
      <c r="K16" s="131"/>
      <c r="L16" s="131"/>
      <c r="M16" s="131"/>
      <c r="N16" s="131"/>
      <c r="O16" s="131"/>
      <c r="P16" s="129"/>
      <c r="Q16" s="130"/>
    </row>
    <row r="17" spans="1:18" hidden="1" x14ac:dyDescent="0.2">
      <c r="A17" s="134"/>
      <c r="B17" s="125"/>
      <c r="C17" s="126"/>
      <c r="D17" s="132"/>
      <c r="E17" s="132"/>
      <c r="F17" s="132"/>
      <c r="G17" s="132"/>
      <c r="H17" s="132"/>
      <c r="I17" s="131"/>
      <c r="J17" s="131"/>
      <c r="K17" s="131"/>
      <c r="L17" s="131"/>
      <c r="M17" s="131"/>
      <c r="N17" s="131"/>
      <c r="O17" s="131"/>
      <c r="P17" s="129"/>
      <c r="Q17" s="130"/>
    </row>
    <row r="18" spans="1:18" hidden="1" x14ac:dyDescent="0.2">
      <c r="A18" s="134"/>
      <c r="B18" s="125"/>
      <c r="C18" s="126"/>
      <c r="D18" s="132"/>
      <c r="E18" s="132"/>
      <c r="F18" s="132"/>
      <c r="G18" s="132"/>
      <c r="H18" s="132"/>
      <c r="I18" s="131"/>
      <c r="J18" s="131"/>
      <c r="K18" s="131"/>
      <c r="L18" s="131"/>
      <c r="M18" s="131"/>
      <c r="N18" s="131"/>
      <c r="O18" s="131"/>
      <c r="P18" s="129"/>
      <c r="Q18" s="130"/>
    </row>
    <row r="19" spans="1:18" hidden="1" x14ac:dyDescent="0.2">
      <c r="A19" s="134"/>
      <c r="B19" s="125"/>
      <c r="C19" s="126"/>
      <c r="D19" s="132"/>
      <c r="E19" s="132"/>
      <c r="F19" s="132"/>
      <c r="G19" s="132"/>
      <c r="H19" s="132"/>
      <c r="I19" s="131"/>
      <c r="J19" s="131"/>
      <c r="K19" s="131"/>
      <c r="L19" s="131"/>
      <c r="M19" s="131"/>
      <c r="N19" s="131"/>
      <c r="O19" s="131"/>
      <c r="P19" s="129"/>
      <c r="Q19" s="130"/>
    </row>
    <row r="20" spans="1:18" hidden="1" x14ac:dyDescent="0.2">
      <c r="A20" s="134"/>
      <c r="B20" s="125"/>
      <c r="C20" s="126"/>
      <c r="D20" s="132"/>
      <c r="E20" s="132"/>
      <c r="F20" s="132"/>
      <c r="G20" s="132"/>
      <c r="H20" s="132"/>
      <c r="I20" s="131"/>
      <c r="J20" s="131"/>
      <c r="K20" s="131"/>
      <c r="L20" s="131"/>
      <c r="M20" s="131"/>
      <c r="N20" s="131"/>
      <c r="O20" s="131"/>
      <c r="P20" s="129"/>
      <c r="Q20" s="130"/>
    </row>
    <row r="21" spans="1:18" hidden="1" x14ac:dyDescent="0.2">
      <c r="A21" s="134"/>
      <c r="B21" s="125"/>
      <c r="C21" s="126"/>
      <c r="D21" s="132"/>
      <c r="E21" s="132"/>
      <c r="F21" s="132"/>
      <c r="G21" s="132"/>
      <c r="H21" s="132"/>
      <c r="I21" s="131"/>
      <c r="J21" s="131"/>
      <c r="K21" s="131"/>
      <c r="L21" s="131"/>
      <c r="M21" s="131"/>
      <c r="N21" s="131"/>
      <c r="O21" s="131"/>
      <c r="P21" s="129"/>
      <c r="Q21" s="130"/>
    </row>
    <row r="22" spans="1:18" hidden="1" x14ac:dyDescent="0.2">
      <c r="A22" s="134"/>
      <c r="B22" s="125"/>
      <c r="C22" s="126"/>
      <c r="D22" s="132"/>
      <c r="E22" s="132"/>
      <c r="F22" s="132"/>
      <c r="G22" s="132"/>
      <c r="H22" s="132"/>
      <c r="I22" s="131"/>
      <c r="J22" s="131"/>
      <c r="K22" s="131"/>
      <c r="L22" s="131"/>
      <c r="M22" s="131"/>
      <c r="N22" s="131"/>
      <c r="O22" s="131"/>
      <c r="P22" s="129"/>
      <c r="Q22" s="130"/>
    </row>
    <row r="23" spans="1:18" hidden="1" x14ac:dyDescent="0.2">
      <c r="A23" s="134"/>
      <c r="B23" s="125"/>
      <c r="C23" s="126"/>
      <c r="D23" s="132"/>
      <c r="E23" s="132"/>
      <c r="F23" s="132"/>
      <c r="G23" s="132"/>
      <c r="H23" s="132"/>
      <c r="I23" s="131"/>
      <c r="J23" s="131"/>
      <c r="K23" s="131"/>
      <c r="L23" s="131"/>
      <c r="M23" s="131"/>
      <c r="N23" s="131"/>
      <c r="O23" s="131"/>
      <c r="P23" s="129"/>
      <c r="Q23" s="130"/>
    </row>
    <row r="24" spans="1:18" x14ac:dyDescent="0.2">
      <c r="A24" s="134"/>
      <c r="B24" s="125"/>
      <c r="C24" s="126"/>
      <c r="D24" s="132"/>
      <c r="E24" s="132"/>
      <c r="F24" s="132"/>
      <c r="G24" s="132"/>
      <c r="H24" s="132"/>
      <c r="I24" s="131"/>
      <c r="J24" s="131"/>
      <c r="K24" s="131"/>
      <c r="L24" s="131"/>
      <c r="M24" s="131"/>
      <c r="N24" s="131"/>
      <c r="O24" s="131"/>
      <c r="P24" s="129"/>
      <c r="Q24" s="130"/>
    </row>
    <row r="25" spans="1:18" ht="13.5" thickBot="1" x14ac:dyDescent="0.25">
      <c r="A25" s="135"/>
      <c r="B25" s="136"/>
      <c r="C25" s="136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8"/>
      <c r="Q25" s="139"/>
    </row>
    <row r="26" spans="1:18" ht="14.25" thickTop="1" thickBot="1" x14ac:dyDescent="0.25">
      <c r="A26" s="140"/>
      <c r="B26" s="141" t="s">
        <v>77</v>
      </c>
      <c r="C26" s="142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4">
        <f>SUM(P7:P25)</f>
        <v>479936.38000000006</v>
      </c>
      <c r="Q26" s="145">
        <f>SUM(Q7:Q24)</f>
        <v>100</v>
      </c>
    </row>
    <row r="27" spans="1:18" ht="18.75" hidden="1" thickTop="1" x14ac:dyDescent="0.25">
      <c r="A27" s="146" t="s">
        <v>78</v>
      </c>
      <c r="B27" s="147"/>
      <c r="C27" s="147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9"/>
    </row>
    <row r="28" spans="1:18" ht="13.5" hidden="1" thickBot="1" x14ac:dyDescent="0.25">
      <c r="A28" s="150" t="s">
        <v>74</v>
      </c>
      <c r="B28" s="151"/>
      <c r="C28" s="151"/>
      <c r="D28" s="152" t="s">
        <v>79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3" t="s">
        <v>36</v>
      </c>
      <c r="Q28" s="154" t="s">
        <v>73</v>
      </c>
    </row>
    <row r="29" spans="1:18" ht="13.5" hidden="1" thickTop="1" x14ac:dyDescent="0.2">
      <c r="A29" s="155"/>
      <c r="B29" s="156"/>
      <c r="C29" s="156"/>
      <c r="D29" s="157">
        <v>1</v>
      </c>
      <c r="E29" s="157">
        <v>2</v>
      </c>
      <c r="F29" s="157">
        <v>3</v>
      </c>
      <c r="G29" s="157">
        <v>4</v>
      </c>
      <c r="H29" s="157">
        <v>5</v>
      </c>
      <c r="I29" s="157">
        <v>6</v>
      </c>
      <c r="J29" s="157">
        <v>7</v>
      </c>
      <c r="K29" s="157">
        <v>8</v>
      </c>
      <c r="L29" s="157">
        <v>8</v>
      </c>
      <c r="M29" s="157">
        <v>8</v>
      </c>
      <c r="N29" s="157">
        <v>8</v>
      </c>
      <c r="O29" s="157">
        <v>8</v>
      </c>
      <c r="P29" s="158" t="s">
        <v>74</v>
      </c>
      <c r="Q29" s="159" t="s">
        <v>74</v>
      </c>
    </row>
    <row r="30" spans="1:18" hidden="1" x14ac:dyDescent="0.2">
      <c r="A30" s="160">
        <v>1</v>
      </c>
      <c r="B30" s="161" t="s">
        <v>80</v>
      </c>
      <c r="C30" s="161" t="s">
        <v>81</v>
      </c>
      <c r="D30" s="162">
        <f t="shared" ref="D30:O30" si="1">((D7/100)*$P$7)*$Q$2</f>
        <v>1666.8875988</v>
      </c>
      <c r="E30" s="162">
        <f t="shared" si="1"/>
        <v>0</v>
      </c>
      <c r="F30" s="162">
        <f t="shared" si="1"/>
        <v>0</v>
      </c>
      <c r="G30" s="162">
        <f t="shared" si="1"/>
        <v>0</v>
      </c>
      <c r="H30" s="162">
        <f t="shared" si="1"/>
        <v>0</v>
      </c>
      <c r="I30" s="162">
        <f t="shared" si="1"/>
        <v>0</v>
      </c>
      <c r="J30" s="162">
        <f t="shared" si="1"/>
        <v>0</v>
      </c>
      <c r="K30" s="162">
        <f t="shared" si="1"/>
        <v>0</v>
      </c>
      <c r="L30" s="162">
        <f t="shared" si="1"/>
        <v>0</v>
      </c>
      <c r="M30" s="162">
        <f t="shared" si="1"/>
        <v>0</v>
      </c>
      <c r="N30" s="162">
        <f t="shared" si="1"/>
        <v>0</v>
      </c>
      <c r="O30" s="162">
        <f t="shared" si="1"/>
        <v>0</v>
      </c>
      <c r="P30" s="162">
        <f t="shared" ref="P30:P65" si="2">SUM(D30:O30)</f>
        <v>1666.8875988</v>
      </c>
      <c r="Q30" s="163">
        <f>IF($P$70=0,0,(P30/$P$70))</f>
        <v>3.4731428336397412E-3</v>
      </c>
    </row>
    <row r="31" spans="1:18" hidden="1" x14ac:dyDescent="0.2">
      <c r="A31" s="160"/>
      <c r="B31" s="161" t="s">
        <v>82</v>
      </c>
      <c r="C31" s="161" t="s">
        <v>81</v>
      </c>
      <c r="D31" s="162">
        <f>((D7/100)*$P$7)*Q3</f>
        <v>333.11240120000002</v>
      </c>
      <c r="E31" s="162">
        <f t="shared" ref="E31:O31" si="3">((E7/100)*$P$7)*$Q$3</f>
        <v>0</v>
      </c>
      <c r="F31" s="162">
        <f t="shared" si="3"/>
        <v>0</v>
      </c>
      <c r="G31" s="162">
        <f t="shared" si="3"/>
        <v>0</v>
      </c>
      <c r="H31" s="162">
        <f t="shared" si="3"/>
        <v>0</v>
      </c>
      <c r="I31" s="162">
        <f t="shared" si="3"/>
        <v>0</v>
      </c>
      <c r="J31" s="162">
        <f t="shared" si="3"/>
        <v>0</v>
      </c>
      <c r="K31" s="162">
        <f t="shared" si="3"/>
        <v>0</v>
      </c>
      <c r="L31" s="162">
        <f t="shared" si="3"/>
        <v>0</v>
      </c>
      <c r="M31" s="162">
        <f t="shared" si="3"/>
        <v>0</v>
      </c>
      <c r="N31" s="162">
        <f t="shared" si="3"/>
        <v>0</v>
      </c>
      <c r="O31" s="162">
        <f t="shared" si="3"/>
        <v>0</v>
      </c>
      <c r="P31" s="162">
        <f t="shared" si="2"/>
        <v>333.11240120000002</v>
      </c>
      <c r="Q31" s="163">
        <f>IF($P$70=0,0,(P31/$P$70))</f>
        <v>6.9407616317812776E-4</v>
      </c>
      <c r="R31" s="164"/>
    </row>
    <row r="32" spans="1:18" hidden="1" x14ac:dyDescent="0.2">
      <c r="A32" s="160">
        <v>2</v>
      </c>
      <c r="B32" s="161" t="s">
        <v>80</v>
      </c>
      <c r="C32" s="161" t="s">
        <v>81</v>
      </c>
      <c r="D32" s="162">
        <f t="shared" ref="D32:O32" si="4">((D8/100)*$P$8)*$Q$2</f>
        <v>0</v>
      </c>
      <c r="E32" s="162">
        <f t="shared" si="4"/>
        <v>0</v>
      </c>
      <c r="F32" s="162">
        <f t="shared" si="4"/>
        <v>0</v>
      </c>
      <c r="G32" s="162">
        <f t="shared" si="4"/>
        <v>0</v>
      </c>
      <c r="H32" s="162">
        <f t="shared" si="4"/>
        <v>0</v>
      </c>
      <c r="I32" s="162">
        <f t="shared" si="4"/>
        <v>0</v>
      </c>
      <c r="J32" s="162">
        <f t="shared" si="4"/>
        <v>0</v>
      </c>
      <c r="K32" s="162">
        <f t="shared" si="4"/>
        <v>0</v>
      </c>
      <c r="L32" s="162">
        <f t="shared" si="4"/>
        <v>0</v>
      </c>
      <c r="M32" s="162">
        <f t="shared" si="4"/>
        <v>0</v>
      </c>
      <c r="N32" s="162">
        <f t="shared" si="4"/>
        <v>0</v>
      </c>
      <c r="O32" s="162">
        <f t="shared" si="4"/>
        <v>0</v>
      </c>
      <c r="P32" s="162">
        <f t="shared" si="2"/>
        <v>0</v>
      </c>
      <c r="Q32" s="163">
        <f>IF($P$70=0,0,(P32/$P$70))</f>
        <v>0</v>
      </c>
    </row>
    <row r="33" spans="1:18" hidden="1" x14ac:dyDescent="0.2">
      <c r="A33" s="160"/>
      <c r="B33" s="161" t="s">
        <v>82</v>
      </c>
      <c r="C33" s="161" t="s">
        <v>81</v>
      </c>
      <c r="D33" s="162">
        <f t="shared" ref="D33:O33" si="5">((D8/100)*$P$8)*$Q$3</f>
        <v>0</v>
      </c>
      <c r="E33" s="162">
        <f t="shared" si="5"/>
        <v>0</v>
      </c>
      <c r="F33" s="162">
        <f t="shared" si="5"/>
        <v>0</v>
      </c>
      <c r="G33" s="162">
        <f t="shared" si="5"/>
        <v>0</v>
      </c>
      <c r="H33" s="162">
        <f t="shared" si="5"/>
        <v>0</v>
      </c>
      <c r="I33" s="162">
        <f t="shared" si="5"/>
        <v>0</v>
      </c>
      <c r="J33" s="162">
        <f t="shared" si="5"/>
        <v>0</v>
      </c>
      <c r="K33" s="162">
        <f t="shared" si="5"/>
        <v>0</v>
      </c>
      <c r="L33" s="162">
        <f t="shared" si="5"/>
        <v>0</v>
      </c>
      <c r="M33" s="162">
        <f t="shared" si="5"/>
        <v>0</v>
      </c>
      <c r="N33" s="162">
        <f t="shared" si="5"/>
        <v>0</v>
      </c>
      <c r="O33" s="162">
        <f t="shared" si="5"/>
        <v>0</v>
      </c>
      <c r="P33" s="162">
        <f t="shared" si="2"/>
        <v>0</v>
      </c>
      <c r="Q33" s="163">
        <f t="shared" ref="Q33:Q65" si="6">IF($P$70=0,0,(P33/$P$70))</f>
        <v>0</v>
      </c>
      <c r="R33" s="164"/>
    </row>
    <row r="34" spans="1:18" hidden="1" x14ac:dyDescent="0.2">
      <c r="A34" s="160">
        <v>3</v>
      </c>
      <c r="B34" s="161" t="s">
        <v>80</v>
      </c>
      <c r="C34" s="161" t="s">
        <v>81</v>
      </c>
      <c r="D34" s="162">
        <f t="shared" ref="D34:O34" si="7">((D9/100)*$P$9)*$Q$2</f>
        <v>0</v>
      </c>
      <c r="E34" s="162">
        <f t="shared" si="7"/>
        <v>0</v>
      </c>
      <c r="F34" s="162">
        <f t="shared" si="7"/>
        <v>0</v>
      </c>
      <c r="G34" s="162">
        <f t="shared" si="7"/>
        <v>0</v>
      </c>
      <c r="H34" s="162">
        <f t="shared" si="7"/>
        <v>0</v>
      </c>
      <c r="I34" s="162">
        <f t="shared" si="7"/>
        <v>0</v>
      </c>
      <c r="J34" s="162">
        <f t="shared" si="7"/>
        <v>0</v>
      </c>
      <c r="K34" s="162">
        <f t="shared" si="7"/>
        <v>0</v>
      </c>
      <c r="L34" s="162">
        <f t="shared" si="7"/>
        <v>0</v>
      </c>
      <c r="M34" s="162">
        <f t="shared" si="7"/>
        <v>0</v>
      </c>
      <c r="N34" s="162">
        <f t="shared" si="7"/>
        <v>0</v>
      </c>
      <c r="O34" s="162">
        <f t="shared" si="7"/>
        <v>0</v>
      </c>
      <c r="P34" s="162">
        <f t="shared" si="2"/>
        <v>0</v>
      </c>
      <c r="Q34" s="163">
        <f t="shared" si="6"/>
        <v>0</v>
      </c>
    </row>
    <row r="35" spans="1:18" hidden="1" x14ac:dyDescent="0.2">
      <c r="A35" s="160"/>
      <c r="B35" s="161" t="s">
        <v>82</v>
      </c>
      <c r="C35" s="161" t="s">
        <v>81</v>
      </c>
      <c r="D35" s="162">
        <f t="shared" ref="D35:O35" si="8">((D9/100)*$P$9)*$Q$3</f>
        <v>0</v>
      </c>
      <c r="E35" s="162">
        <f t="shared" si="8"/>
        <v>0</v>
      </c>
      <c r="F35" s="162">
        <f t="shared" si="8"/>
        <v>0</v>
      </c>
      <c r="G35" s="162">
        <f t="shared" si="8"/>
        <v>0</v>
      </c>
      <c r="H35" s="162">
        <f t="shared" si="8"/>
        <v>0</v>
      </c>
      <c r="I35" s="162">
        <f t="shared" si="8"/>
        <v>0</v>
      </c>
      <c r="J35" s="162">
        <f t="shared" si="8"/>
        <v>0</v>
      </c>
      <c r="K35" s="162">
        <f t="shared" si="8"/>
        <v>0</v>
      </c>
      <c r="L35" s="162">
        <f t="shared" si="8"/>
        <v>0</v>
      </c>
      <c r="M35" s="162">
        <f t="shared" si="8"/>
        <v>0</v>
      </c>
      <c r="N35" s="162">
        <f t="shared" si="8"/>
        <v>0</v>
      </c>
      <c r="O35" s="162">
        <f t="shared" si="8"/>
        <v>0</v>
      </c>
      <c r="P35" s="162">
        <f t="shared" si="2"/>
        <v>0</v>
      </c>
      <c r="Q35" s="163">
        <f t="shared" si="6"/>
        <v>0</v>
      </c>
      <c r="R35" s="164"/>
    </row>
    <row r="36" spans="1:18" hidden="1" x14ac:dyDescent="0.2">
      <c r="A36" s="160">
        <v>4</v>
      </c>
      <c r="B36" s="161" t="s">
        <v>80</v>
      </c>
      <c r="C36" s="161" t="s">
        <v>81</v>
      </c>
      <c r="D36" s="162">
        <f>((D10/100)*$P$10)*Q2</f>
        <v>0</v>
      </c>
      <c r="E36" s="162">
        <f t="shared" ref="E36:O36" si="9">((E10/100)*$P$10)*$Q$2</f>
        <v>0</v>
      </c>
      <c r="F36" s="162">
        <f t="shared" si="9"/>
        <v>0</v>
      </c>
      <c r="G36" s="162">
        <f t="shared" si="9"/>
        <v>0</v>
      </c>
      <c r="H36" s="162">
        <f t="shared" si="9"/>
        <v>0</v>
      </c>
      <c r="I36" s="162">
        <f t="shared" si="9"/>
        <v>0</v>
      </c>
      <c r="J36" s="162">
        <f t="shared" si="9"/>
        <v>0</v>
      </c>
      <c r="K36" s="162">
        <f t="shared" si="9"/>
        <v>0</v>
      </c>
      <c r="L36" s="162">
        <f t="shared" si="9"/>
        <v>0</v>
      </c>
      <c r="M36" s="162">
        <f t="shared" si="9"/>
        <v>0</v>
      </c>
      <c r="N36" s="162">
        <f t="shared" si="9"/>
        <v>0</v>
      </c>
      <c r="O36" s="162">
        <f t="shared" si="9"/>
        <v>0</v>
      </c>
      <c r="P36" s="162">
        <f t="shared" si="2"/>
        <v>0</v>
      </c>
      <c r="Q36" s="163">
        <f t="shared" si="6"/>
        <v>0</v>
      </c>
    </row>
    <row r="37" spans="1:18" hidden="1" x14ac:dyDescent="0.2">
      <c r="A37" s="160"/>
      <c r="B37" s="161" t="s">
        <v>82</v>
      </c>
      <c r="C37" s="161" t="s">
        <v>81</v>
      </c>
      <c r="D37" s="162">
        <f t="shared" ref="D37:O37" si="10">((D10/100)*$P$10)*$Q$3</f>
        <v>0</v>
      </c>
      <c r="E37" s="162">
        <f t="shared" si="10"/>
        <v>0</v>
      </c>
      <c r="F37" s="162">
        <f t="shared" si="10"/>
        <v>0</v>
      </c>
      <c r="G37" s="162">
        <f t="shared" si="10"/>
        <v>0</v>
      </c>
      <c r="H37" s="162">
        <f t="shared" si="10"/>
        <v>0</v>
      </c>
      <c r="I37" s="162">
        <f t="shared" si="10"/>
        <v>0</v>
      </c>
      <c r="J37" s="162">
        <f t="shared" si="10"/>
        <v>0</v>
      </c>
      <c r="K37" s="162">
        <f t="shared" si="10"/>
        <v>0</v>
      </c>
      <c r="L37" s="162">
        <f t="shared" si="10"/>
        <v>0</v>
      </c>
      <c r="M37" s="162">
        <f t="shared" si="10"/>
        <v>0</v>
      </c>
      <c r="N37" s="162">
        <f t="shared" si="10"/>
        <v>0</v>
      </c>
      <c r="O37" s="162">
        <f t="shared" si="10"/>
        <v>0</v>
      </c>
      <c r="P37" s="162">
        <f t="shared" si="2"/>
        <v>0</v>
      </c>
      <c r="Q37" s="163">
        <f t="shared" si="6"/>
        <v>0</v>
      </c>
      <c r="R37" s="164"/>
    </row>
    <row r="38" spans="1:18" hidden="1" x14ac:dyDescent="0.2">
      <c r="A38" s="160">
        <v>5</v>
      </c>
      <c r="B38" s="161" t="s">
        <v>80</v>
      </c>
      <c r="C38" s="161" t="s">
        <v>81</v>
      </c>
      <c r="D38" s="162">
        <f t="shared" ref="D38:O38" si="11">((D11/100)*$P$11)*$Q$2</f>
        <v>194129.93031299702</v>
      </c>
      <c r="E38" s="162">
        <f t="shared" si="11"/>
        <v>194129.93031299702</v>
      </c>
      <c r="F38" s="162">
        <f t="shared" si="11"/>
        <v>0</v>
      </c>
      <c r="G38" s="162">
        <f t="shared" si="11"/>
        <v>0</v>
      </c>
      <c r="H38" s="162">
        <f t="shared" si="11"/>
        <v>0</v>
      </c>
      <c r="I38" s="162">
        <f t="shared" si="11"/>
        <v>0</v>
      </c>
      <c r="J38" s="162">
        <f t="shared" si="11"/>
        <v>0</v>
      </c>
      <c r="K38" s="162">
        <f t="shared" si="11"/>
        <v>0</v>
      </c>
      <c r="L38" s="162">
        <f t="shared" si="11"/>
        <v>0</v>
      </c>
      <c r="M38" s="162">
        <f t="shared" si="11"/>
        <v>0</v>
      </c>
      <c r="N38" s="162">
        <f t="shared" si="11"/>
        <v>0</v>
      </c>
      <c r="O38" s="162">
        <f t="shared" si="11"/>
        <v>0</v>
      </c>
      <c r="P38" s="162">
        <f t="shared" si="2"/>
        <v>388259.86062599404</v>
      </c>
      <c r="Q38" s="163">
        <f t="shared" si="6"/>
        <v>0.80898193345125025</v>
      </c>
    </row>
    <row r="39" spans="1:18" hidden="1" x14ac:dyDescent="0.2">
      <c r="A39" s="160"/>
      <c r="B39" s="161" t="s">
        <v>82</v>
      </c>
      <c r="C39" s="161" t="s">
        <v>81</v>
      </c>
      <c r="D39" s="162">
        <f t="shared" ref="D39:O39" si="12">((D11/100)*$P$11)*$Q$3</f>
        <v>38795.109687003031</v>
      </c>
      <c r="E39" s="162">
        <f t="shared" si="12"/>
        <v>38795.109687003031</v>
      </c>
      <c r="F39" s="162">
        <f t="shared" si="12"/>
        <v>0</v>
      </c>
      <c r="G39" s="162">
        <f t="shared" si="12"/>
        <v>0</v>
      </c>
      <c r="H39" s="162">
        <f t="shared" si="12"/>
        <v>0</v>
      </c>
      <c r="I39" s="162">
        <f t="shared" si="12"/>
        <v>0</v>
      </c>
      <c r="J39" s="162">
        <f t="shared" si="12"/>
        <v>0</v>
      </c>
      <c r="K39" s="162">
        <f t="shared" si="12"/>
        <v>0</v>
      </c>
      <c r="L39" s="162">
        <f t="shared" si="12"/>
        <v>0</v>
      </c>
      <c r="M39" s="162">
        <f t="shared" si="12"/>
        <v>0</v>
      </c>
      <c r="N39" s="162">
        <f t="shared" si="12"/>
        <v>0</v>
      </c>
      <c r="O39" s="162">
        <f t="shared" si="12"/>
        <v>0</v>
      </c>
      <c r="P39" s="162">
        <f t="shared" si="2"/>
        <v>77590.219374006061</v>
      </c>
      <c r="Q39" s="163">
        <f t="shared" si="6"/>
        <v>0.16166771807131194</v>
      </c>
      <c r="R39" s="164"/>
    </row>
    <row r="40" spans="1:18" hidden="1" x14ac:dyDescent="0.2">
      <c r="A40" s="160">
        <v>6</v>
      </c>
      <c r="B40" s="161" t="s">
        <v>80</v>
      </c>
      <c r="C40" s="161" t="s">
        <v>81</v>
      </c>
      <c r="D40" s="162">
        <f t="shared" ref="D40:O40" si="13">((D12/100)*$P$12)*$Q$2</f>
        <v>0</v>
      </c>
      <c r="E40" s="162">
        <f t="shared" si="13"/>
        <v>4851.5346973733576</v>
      </c>
      <c r="F40" s="162">
        <f t="shared" si="13"/>
        <v>0</v>
      </c>
      <c r="G40" s="162">
        <f t="shared" si="13"/>
        <v>0</v>
      </c>
      <c r="H40" s="162">
        <f t="shared" si="13"/>
        <v>0</v>
      </c>
      <c r="I40" s="162">
        <f t="shared" si="13"/>
        <v>0</v>
      </c>
      <c r="J40" s="162">
        <f t="shared" si="13"/>
        <v>0</v>
      </c>
      <c r="K40" s="162">
        <f t="shared" si="13"/>
        <v>0</v>
      </c>
      <c r="L40" s="162">
        <f t="shared" si="13"/>
        <v>0</v>
      </c>
      <c r="M40" s="162">
        <f t="shared" si="13"/>
        <v>0</v>
      </c>
      <c r="N40" s="162">
        <f t="shared" si="13"/>
        <v>0</v>
      </c>
      <c r="O40" s="162">
        <f t="shared" si="13"/>
        <v>0</v>
      </c>
      <c r="P40" s="162">
        <f t="shared" si="2"/>
        <v>4851.5346973733576</v>
      </c>
      <c r="Q40" s="163">
        <f t="shared" si="6"/>
        <v>1.0108703777307644E-2</v>
      </c>
    </row>
    <row r="41" spans="1:18" hidden="1" x14ac:dyDescent="0.2">
      <c r="A41" s="160"/>
      <c r="B41" s="161" t="s">
        <v>82</v>
      </c>
      <c r="C41" s="161" t="s">
        <v>81</v>
      </c>
      <c r="D41" s="162">
        <f t="shared" ref="D41:O41" si="14">((D12/100)*$P$12)*$Q$3</f>
        <v>0</v>
      </c>
      <c r="E41" s="162">
        <f t="shared" si="14"/>
        <v>969.53530262664196</v>
      </c>
      <c r="F41" s="162">
        <f t="shared" si="14"/>
        <v>0</v>
      </c>
      <c r="G41" s="162">
        <f t="shared" si="14"/>
        <v>0</v>
      </c>
      <c r="H41" s="162">
        <f t="shared" si="14"/>
        <v>0</v>
      </c>
      <c r="I41" s="162">
        <f t="shared" si="14"/>
        <v>0</v>
      </c>
      <c r="J41" s="162">
        <f t="shared" si="14"/>
        <v>0</v>
      </c>
      <c r="K41" s="162">
        <f t="shared" si="14"/>
        <v>0</v>
      </c>
      <c r="L41" s="162">
        <f t="shared" si="14"/>
        <v>0</v>
      </c>
      <c r="M41" s="162">
        <f t="shared" si="14"/>
        <v>0</v>
      </c>
      <c r="N41" s="162">
        <f t="shared" si="14"/>
        <v>0</v>
      </c>
      <c r="O41" s="162">
        <f t="shared" si="14"/>
        <v>0</v>
      </c>
      <c r="P41" s="162">
        <f t="shared" si="2"/>
        <v>969.53530262664196</v>
      </c>
      <c r="Q41" s="163">
        <f t="shared" si="6"/>
        <v>2.0201329655956521E-3</v>
      </c>
      <c r="R41" s="164"/>
    </row>
    <row r="42" spans="1:18" hidden="1" x14ac:dyDescent="0.2">
      <c r="A42" s="160">
        <v>7</v>
      </c>
      <c r="B42" s="161" t="s">
        <v>80</v>
      </c>
      <c r="C42" s="161" t="s">
        <v>81</v>
      </c>
      <c r="D42" s="162">
        <f t="shared" ref="D42:O42" si="15">((D13/100)*$P$13)*$Q$2</f>
        <v>0</v>
      </c>
      <c r="E42" s="162">
        <f t="shared" si="15"/>
        <v>5221.7170953148625</v>
      </c>
      <c r="F42" s="162">
        <f t="shared" si="15"/>
        <v>0</v>
      </c>
      <c r="G42" s="162">
        <f t="shared" si="15"/>
        <v>0</v>
      </c>
      <c r="H42" s="162">
        <f t="shared" si="15"/>
        <v>0</v>
      </c>
      <c r="I42" s="162">
        <f t="shared" si="15"/>
        <v>0</v>
      </c>
      <c r="J42" s="162">
        <f t="shared" si="15"/>
        <v>0</v>
      </c>
      <c r="K42" s="162">
        <f t="shared" si="15"/>
        <v>0</v>
      </c>
      <c r="L42" s="162">
        <f t="shared" si="15"/>
        <v>0</v>
      </c>
      <c r="M42" s="162">
        <f t="shared" si="15"/>
        <v>0</v>
      </c>
      <c r="N42" s="162">
        <f t="shared" si="15"/>
        <v>0</v>
      </c>
      <c r="O42" s="162">
        <f t="shared" si="15"/>
        <v>0</v>
      </c>
      <c r="P42" s="162">
        <f t="shared" si="2"/>
        <v>5221.7170953148625</v>
      </c>
      <c r="Q42" s="163">
        <f t="shared" si="6"/>
        <v>1.0880019337802358E-2</v>
      </c>
    </row>
    <row r="43" spans="1:18" hidden="1" x14ac:dyDescent="0.2">
      <c r="A43" s="160"/>
      <c r="B43" s="161" t="s">
        <v>82</v>
      </c>
      <c r="C43" s="161" t="s">
        <v>81</v>
      </c>
      <c r="D43" s="162">
        <f t="shared" ref="D43:O43" si="16">((D13/100)*$P$13)*$Q$3</f>
        <v>0</v>
      </c>
      <c r="E43" s="162">
        <f t="shared" si="16"/>
        <v>1043.5129046851382</v>
      </c>
      <c r="F43" s="162">
        <f t="shared" si="16"/>
        <v>0</v>
      </c>
      <c r="G43" s="162">
        <f t="shared" si="16"/>
        <v>0</v>
      </c>
      <c r="H43" s="162">
        <f t="shared" si="16"/>
        <v>0</v>
      </c>
      <c r="I43" s="162">
        <f t="shared" si="16"/>
        <v>0</v>
      </c>
      <c r="J43" s="162">
        <f t="shared" si="16"/>
        <v>0</v>
      </c>
      <c r="K43" s="162">
        <f t="shared" si="16"/>
        <v>0</v>
      </c>
      <c r="L43" s="162">
        <f t="shared" si="16"/>
        <v>0</v>
      </c>
      <c r="M43" s="162">
        <f t="shared" si="16"/>
        <v>0</v>
      </c>
      <c r="N43" s="162">
        <f t="shared" si="16"/>
        <v>0</v>
      </c>
      <c r="O43" s="162">
        <f t="shared" si="16"/>
        <v>0</v>
      </c>
      <c r="P43" s="162">
        <f t="shared" si="2"/>
        <v>1043.5129046851382</v>
      </c>
      <c r="Q43" s="163">
        <f t="shared" si="6"/>
        <v>2.174273399914251E-3</v>
      </c>
      <c r="R43" s="164"/>
    </row>
    <row r="44" spans="1:18" hidden="1" x14ac:dyDescent="0.2">
      <c r="A44" s="160">
        <v>8</v>
      </c>
      <c r="B44" s="161" t="s">
        <v>80</v>
      </c>
      <c r="C44" s="161" t="s">
        <v>81</v>
      </c>
      <c r="D44" s="162">
        <f t="shared" ref="D44:O44" si="17">((D14/100)*$P$14)*$Q$2</f>
        <v>0</v>
      </c>
      <c r="E44" s="162">
        <f t="shared" si="17"/>
        <v>0</v>
      </c>
      <c r="F44" s="162">
        <f t="shared" si="17"/>
        <v>0</v>
      </c>
      <c r="G44" s="162">
        <f t="shared" si="17"/>
        <v>0</v>
      </c>
      <c r="H44" s="162">
        <f t="shared" si="17"/>
        <v>0</v>
      </c>
      <c r="I44" s="162">
        <f t="shared" si="17"/>
        <v>0</v>
      </c>
      <c r="J44" s="162">
        <f t="shared" si="17"/>
        <v>0</v>
      </c>
      <c r="K44" s="162">
        <f t="shared" si="17"/>
        <v>0</v>
      </c>
      <c r="L44" s="162">
        <f t="shared" si="17"/>
        <v>0</v>
      </c>
      <c r="M44" s="162">
        <f t="shared" si="17"/>
        <v>0</v>
      </c>
      <c r="N44" s="162">
        <f t="shared" si="17"/>
        <v>0</v>
      </c>
      <c r="O44" s="162">
        <f t="shared" si="17"/>
        <v>0</v>
      </c>
      <c r="P44" s="162">
        <f t="shared" si="2"/>
        <v>0</v>
      </c>
      <c r="Q44" s="163">
        <f t="shared" si="6"/>
        <v>0</v>
      </c>
    </row>
    <row r="45" spans="1:18" hidden="1" x14ac:dyDescent="0.2">
      <c r="A45" s="160"/>
      <c r="B45" s="161" t="s">
        <v>82</v>
      </c>
      <c r="C45" s="161" t="s">
        <v>81</v>
      </c>
      <c r="D45" s="162">
        <f t="shared" ref="D45:O45" si="18">((D14/100)*$P$14)*$Q$3</f>
        <v>0</v>
      </c>
      <c r="E45" s="162">
        <f t="shared" si="18"/>
        <v>0</v>
      </c>
      <c r="F45" s="162">
        <f t="shared" si="18"/>
        <v>0</v>
      </c>
      <c r="G45" s="162">
        <f t="shared" si="18"/>
        <v>0</v>
      </c>
      <c r="H45" s="162">
        <f t="shared" si="18"/>
        <v>0</v>
      </c>
      <c r="I45" s="162">
        <f t="shared" si="18"/>
        <v>0</v>
      </c>
      <c r="J45" s="162">
        <f t="shared" si="18"/>
        <v>0</v>
      </c>
      <c r="K45" s="162">
        <f t="shared" si="18"/>
        <v>0</v>
      </c>
      <c r="L45" s="162">
        <f t="shared" si="18"/>
        <v>0</v>
      </c>
      <c r="M45" s="162">
        <f t="shared" si="18"/>
        <v>0</v>
      </c>
      <c r="N45" s="162">
        <f t="shared" si="18"/>
        <v>0</v>
      </c>
      <c r="O45" s="162">
        <f t="shared" si="18"/>
        <v>0</v>
      </c>
      <c r="P45" s="162">
        <f t="shared" si="2"/>
        <v>0</v>
      </c>
      <c r="Q45" s="163">
        <f t="shared" si="6"/>
        <v>0</v>
      </c>
      <c r="R45" s="164"/>
    </row>
    <row r="46" spans="1:18" hidden="1" x14ac:dyDescent="0.2">
      <c r="A46" s="160">
        <v>9</v>
      </c>
      <c r="B46" s="161" t="s">
        <v>80</v>
      </c>
      <c r="C46" s="161" t="s">
        <v>81</v>
      </c>
      <c r="D46" s="162">
        <f t="shared" ref="D46:O46" si="19">((D15/100)*$P$15)*$Q$2</f>
        <v>0</v>
      </c>
      <c r="E46" s="162">
        <f t="shared" si="19"/>
        <v>0</v>
      </c>
      <c r="F46" s="162">
        <f t="shared" si="19"/>
        <v>0</v>
      </c>
      <c r="G46" s="162">
        <f t="shared" si="19"/>
        <v>0</v>
      </c>
      <c r="H46" s="162">
        <f t="shared" si="19"/>
        <v>0</v>
      </c>
      <c r="I46" s="162">
        <f t="shared" si="19"/>
        <v>0</v>
      </c>
      <c r="J46" s="162">
        <f t="shared" si="19"/>
        <v>0</v>
      </c>
      <c r="K46" s="162">
        <f t="shared" si="19"/>
        <v>0</v>
      </c>
      <c r="L46" s="162">
        <f t="shared" si="19"/>
        <v>0</v>
      </c>
      <c r="M46" s="162">
        <f t="shared" si="19"/>
        <v>0</v>
      </c>
      <c r="N46" s="162">
        <f t="shared" si="19"/>
        <v>0</v>
      </c>
      <c r="O46" s="162">
        <f t="shared" si="19"/>
        <v>0</v>
      </c>
      <c r="P46" s="162">
        <f t="shared" si="2"/>
        <v>0</v>
      </c>
      <c r="Q46" s="163">
        <f t="shared" si="6"/>
        <v>0</v>
      </c>
    </row>
    <row r="47" spans="1:18" hidden="1" x14ac:dyDescent="0.2">
      <c r="A47" s="160"/>
      <c r="B47" s="161" t="s">
        <v>82</v>
      </c>
      <c r="C47" s="161" t="s">
        <v>81</v>
      </c>
      <c r="D47" s="162">
        <f t="shared" ref="D47:O47" si="20">((D15/100)*$P$15)*$Q$3</f>
        <v>0</v>
      </c>
      <c r="E47" s="162">
        <f t="shared" si="20"/>
        <v>0</v>
      </c>
      <c r="F47" s="162">
        <f t="shared" si="20"/>
        <v>0</v>
      </c>
      <c r="G47" s="162">
        <f t="shared" si="20"/>
        <v>0</v>
      </c>
      <c r="H47" s="162">
        <f t="shared" si="20"/>
        <v>0</v>
      </c>
      <c r="I47" s="162">
        <f t="shared" si="20"/>
        <v>0</v>
      </c>
      <c r="J47" s="162">
        <f t="shared" si="20"/>
        <v>0</v>
      </c>
      <c r="K47" s="162">
        <f t="shared" si="20"/>
        <v>0</v>
      </c>
      <c r="L47" s="162">
        <f t="shared" si="20"/>
        <v>0</v>
      </c>
      <c r="M47" s="162">
        <f t="shared" si="20"/>
        <v>0</v>
      </c>
      <c r="N47" s="162">
        <f t="shared" si="20"/>
        <v>0</v>
      </c>
      <c r="O47" s="162">
        <f t="shared" si="20"/>
        <v>0</v>
      </c>
      <c r="P47" s="162">
        <f t="shared" si="2"/>
        <v>0</v>
      </c>
      <c r="Q47" s="163">
        <f t="shared" si="6"/>
        <v>0</v>
      </c>
      <c r="R47" s="164"/>
    </row>
    <row r="48" spans="1:18" hidden="1" x14ac:dyDescent="0.2">
      <c r="A48" s="160">
        <v>10</v>
      </c>
      <c r="B48" s="161" t="s">
        <v>80</v>
      </c>
      <c r="C48" s="161" t="s">
        <v>81</v>
      </c>
      <c r="D48" s="162">
        <f t="shared" ref="D48:O48" si="21">((D16/100)*$P$16)*$Q$2</f>
        <v>0</v>
      </c>
      <c r="E48" s="162">
        <f t="shared" si="21"/>
        <v>0</v>
      </c>
      <c r="F48" s="162">
        <f t="shared" si="21"/>
        <v>0</v>
      </c>
      <c r="G48" s="162">
        <f t="shared" si="21"/>
        <v>0</v>
      </c>
      <c r="H48" s="162">
        <f t="shared" si="21"/>
        <v>0</v>
      </c>
      <c r="I48" s="162">
        <f t="shared" si="21"/>
        <v>0</v>
      </c>
      <c r="J48" s="162">
        <f t="shared" si="21"/>
        <v>0</v>
      </c>
      <c r="K48" s="162">
        <f t="shared" si="21"/>
        <v>0</v>
      </c>
      <c r="L48" s="162">
        <f t="shared" si="21"/>
        <v>0</v>
      </c>
      <c r="M48" s="162">
        <f t="shared" si="21"/>
        <v>0</v>
      </c>
      <c r="N48" s="162">
        <f t="shared" si="21"/>
        <v>0</v>
      </c>
      <c r="O48" s="162">
        <f t="shared" si="21"/>
        <v>0</v>
      </c>
      <c r="P48" s="162">
        <f t="shared" si="2"/>
        <v>0</v>
      </c>
      <c r="Q48" s="163">
        <f t="shared" si="6"/>
        <v>0</v>
      </c>
    </row>
    <row r="49" spans="1:18" hidden="1" x14ac:dyDescent="0.2">
      <c r="A49" s="160"/>
      <c r="B49" s="161" t="s">
        <v>82</v>
      </c>
      <c r="C49" s="161" t="s">
        <v>81</v>
      </c>
      <c r="D49" s="162">
        <f t="shared" ref="D49:O49" si="22">((D16/100)*$P$16)*$Q$3</f>
        <v>0</v>
      </c>
      <c r="E49" s="162">
        <f t="shared" si="22"/>
        <v>0</v>
      </c>
      <c r="F49" s="162">
        <f t="shared" si="22"/>
        <v>0</v>
      </c>
      <c r="G49" s="162">
        <f t="shared" si="22"/>
        <v>0</v>
      </c>
      <c r="H49" s="162">
        <f t="shared" si="22"/>
        <v>0</v>
      </c>
      <c r="I49" s="162">
        <f t="shared" si="22"/>
        <v>0</v>
      </c>
      <c r="J49" s="162">
        <f t="shared" si="22"/>
        <v>0</v>
      </c>
      <c r="K49" s="162">
        <f t="shared" si="22"/>
        <v>0</v>
      </c>
      <c r="L49" s="162">
        <f t="shared" si="22"/>
        <v>0</v>
      </c>
      <c r="M49" s="162">
        <f t="shared" si="22"/>
        <v>0</v>
      </c>
      <c r="N49" s="162">
        <f t="shared" si="22"/>
        <v>0</v>
      </c>
      <c r="O49" s="162">
        <f t="shared" si="22"/>
        <v>0</v>
      </c>
      <c r="P49" s="162">
        <f t="shared" si="2"/>
        <v>0</v>
      </c>
      <c r="Q49" s="163">
        <f t="shared" si="6"/>
        <v>0</v>
      </c>
      <c r="R49" s="164"/>
    </row>
    <row r="50" spans="1:18" hidden="1" x14ac:dyDescent="0.2">
      <c r="A50" s="160">
        <v>11</v>
      </c>
      <c r="B50" s="161" t="s">
        <v>80</v>
      </c>
      <c r="C50" s="161" t="s">
        <v>81</v>
      </c>
      <c r="D50" s="162">
        <f t="shared" ref="D50:O50" si="23">((D17/100)*$P$17)*$Q$2</f>
        <v>0</v>
      </c>
      <c r="E50" s="162">
        <f t="shared" si="23"/>
        <v>0</v>
      </c>
      <c r="F50" s="162">
        <f t="shared" si="23"/>
        <v>0</v>
      </c>
      <c r="G50" s="162">
        <f t="shared" si="23"/>
        <v>0</v>
      </c>
      <c r="H50" s="162">
        <f t="shared" si="23"/>
        <v>0</v>
      </c>
      <c r="I50" s="162">
        <f t="shared" si="23"/>
        <v>0</v>
      </c>
      <c r="J50" s="162">
        <f t="shared" si="23"/>
        <v>0</v>
      </c>
      <c r="K50" s="162">
        <f t="shared" si="23"/>
        <v>0</v>
      </c>
      <c r="L50" s="162">
        <f t="shared" si="23"/>
        <v>0</v>
      </c>
      <c r="M50" s="162">
        <f t="shared" si="23"/>
        <v>0</v>
      </c>
      <c r="N50" s="162">
        <f t="shared" si="23"/>
        <v>0</v>
      </c>
      <c r="O50" s="162">
        <f t="shared" si="23"/>
        <v>0</v>
      </c>
      <c r="P50" s="162">
        <f t="shared" si="2"/>
        <v>0</v>
      </c>
      <c r="Q50" s="163">
        <f t="shared" si="6"/>
        <v>0</v>
      </c>
    </row>
    <row r="51" spans="1:18" hidden="1" x14ac:dyDescent="0.2">
      <c r="A51" s="160"/>
      <c r="B51" s="161" t="s">
        <v>82</v>
      </c>
      <c r="C51" s="161" t="s">
        <v>81</v>
      </c>
      <c r="D51" s="162">
        <f t="shared" ref="D51:O51" si="24">((D17/100)*$P$17)*$Q$3</f>
        <v>0</v>
      </c>
      <c r="E51" s="162">
        <f t="shared" si="24"/>
        <v>0</v>
      </c>
      <c r="F51" s="162">
        <f t="shared" si="24"/>
        <v>0</v>
      </c>
      <c r="G51" s="162">
        <f t="shared" si="24"/>
        <v>0</v>
      </c>
      <c r="H51" s="162">
        <f t="shared" si="24"/>
        <v>0</v>
      </c>
      <c r="I51" s="162">
        <f t="shared" si="24"/>
        <v>0</v>
      </c>
      <c r="J51" s="162">
        <f t="shared" si="24"/>
        <v>0</v>
      </c>
      <c r="K51" s="162">
        <f t="shared" si="24"/>
        <v>0</v>
      </c>
      <c r="L51" s="162">
        <f t="shared" si="24"/>
        <v>0</v>
      </c>
      <c r="M51" s="162">
        <f t="shared" si="24"/>
        <v>0</v>
      </c>
      <c r="N51" s="162">
        <f t="shared" si="24"/>
        <v>0</v>
      </c>
      <c r="O51" s="162">
        <f t="shared" si="24"/>
        <v>0</v>
      </c>
      <c r="P51" s="162">
        <f t="shared" si="2"/>
        <v>0</v>
      </c>
      <c r="Q51" s="163">
        <f t="shared" si="6"/>
        <v>0</v>
      </c>
      <c r="R51" s="164"/>
    </row>
    <row r="52" spans="1:18" hidden="1" x14ac:dyDescent="0.2">
      <c r="A52" s="160">
        <v>12</v>
      </c>
      <c r="B52" s="161" t="s">
        <v>80</v>
      </c>
      <c r="C52" s="161" t="s">
        <v>81</v>
      </c>
      <c r="D52" s="162">
        <f t="shared" ref="D52:O52" si="25">((D18/100)*$P$18)*$Q$2</f>
        <v>0</v>
      </c>
      <c r="E52" s="162">
        <f t="shared" si="25"/>
        <v>0</v>
      </c>
      <c r="F52" s="162">
        <f t="shared" si="25"/>
        <v>0</v>
      </c>
      <c r="G52" s="162">
        <f t="shared" si="25"/>
        <v>0</v>
      </c>
      <c r="H52" s="162">
        <f t="shared" si="25"/>
        <v>0</v>
      </c>
      <c r="I52" s="162">
        <f t="shared" si="25"/>
        <v>0</v>
      </c>
      <c r="J52" s="162">
        <f t="shared" si="25"/>
        <v>0</v>
      </c>
      <c r="K52" s="162">
        <f t="shared" si="25"/>
        <v>0</v>
      </c>
      <c r="L52" s="162">
        <f t="shared" si="25"/>
        <v>0</v>
      </c>
      <c r="M52" s="162">
        <f t="shared" si="25"/>
        <v>0</v>
      </c>
      <c r="N52" s="162">
        <f t="shared" si="25"/>
        <v>0</v>
      </c>
      <c r="O52" s="162">
        <f t="shared" si="25"/>
        <v>0</v>
      </c>
      <c r="P52" s="162">
        <f t="shared" si="2"/>
        <v>0</v>
      </c>
      <c r="Q52" s="163">
        <f t="shared" si="6"/>
        <v>0</v>
      </c>
    </row>
    <row r="53" spans="1:18" hidden="1" x14ac:dyDescent="0.2">
      <c r="A53" s="160"/>
      <c r="B53" s="161" t="s">
        <v>82</v>
      </c>
      <c r="C53" s="161" t="s">
        <v>81</v>
      </c>
      <c r="D53" s="162">
        <f t="shared" ref="D53:O53" si="26">((D18/100)*$P$18)*$Q$3</f>
        <v>0</v>
      </c>
      <c r="E53" s="162">
        <f t="shared" si="26"/>
        <v>0</v>
      </c>
      <c r="F53" s="162">
        <f t="shared" si="26"/>
        <v>0</v>
      </c>
      <c r="G53" s="162">
        <f t="shared" si="26"/>
        <v>0</v>
      </c>
      <c r="H53" s="162">
        <f t="shared" si="26"/>
        <v>0</v>
      </c>
      <c r="I53" s="162">
        <f t="shared" si="26"/>
        <v>0</v>
      </c>
      <c r="J53" s="162">
        <f t="shared" si="26"/>
        <v>0</v>
      </c>
      <c r="K53" s="162">
        <f t="shared" si="26"/>
        <v>0</v>
      </c>
      <c r="L53" s="162">
        <f t="shared" si="26"/>
        <v>0</v>
      </c>
      <c r="M53" s="162">
        <f t="shared" si="26"/>
        <v>0</v>
      </c>
      <c r="N53" s="162">
        <f t="shared" si="26"/>
        <v>0</v>
      </c>
      <c r="O53" s="162">
        <f t="shared" si="26"/>
        <v>0</v>
      </c>
      <c r="P53" s="162">
        <f t="shared" si="2"/>
        <v>0</v>
      </c>
      <c r="Q53" s="163">
        <f t="shared" si="6"/>
        <v>0</v>
      </c>
      <c r="R53" s="164"/>
    </row>
    <row r="54" spans="1:18" hidden="1" x14ac:dyDescent="0.2">
      <c r="A54" s="160">
        <v>13</v>
      </c>
      <c r="B54" s="161" t="s">
        <v>80</v>
      </c>
      <c r="C54" s="161" t="s">
        <v>81</v>
      </c>
      <c r="D54" s="162">
        <f t="shared" ref="D54:O54" si="27">((D19/100)*$P$19)*$Q$2</f>
        <v>0</v>
      </c>
      <c r="E54" s="162">
        <f t="shared" si="27"/>
        <v>0</v>
      </c>
      <c r="F54" s="162">
        <f t="shared" si="27"/>
        <v>0</v>
      </c>
      <c r="G54" s="162">
        <f t="shared" si="27"/>
        <v>0</v>
      </c>
      <c r="H54" s="162">
        <f t="shared" si="27"/>
        <v>0</v>
      </c>
      <c r="I54" s="162">
        <f t="shared" si="27"/>
        <v>0</v>
      </c>
      <c r="J54" s="162">
        <f t="shared" si="27"/>
        <v>0</v>
      </c>
      <c r="K54" s="162">
        <f t="shared" si="27"/>
        <v>0</v>
      </c>
      <c r="L54" s="162">
        <f t="shared" si="27"/>
        <v>0</v>
      </c>
      <c r="M54" s="162">
        <f t="shared" si="27"/>
        <v>0</v>
      </c>
      <c r="N54" s="162">
        <f t="shared" si="27"/>
        <v>0</v>
      </c>
      <c r="O54" s="162">
        <f t="shared" si="27"/>
        <v>0</v>
      </c>
      <c r="P54" s="162">
        <f t="shared" si="2"/>
        <v>0</v>
      </c>
      <c r="Q54" s="163">
        <f t="shared" si="6"/>
        <v>0</v>
      </c>
    </row>
    <row r="55" spans="1:18" hidden="1" x14ac:dyDescent="0.2">
      <c r="A55" s="160"/>
      <c r="B55" s="161" t="s">
        <v>82</v>
      </c>
      <c r="C55" s="161" t="s">
        <v>81</v>
      </c>
      <c r="D55" s="162">
        <f t="shared" ref="D55:O55" si="28">((D19/100)*$P$19)*$Q$3</f>
        <v>0</v>
      </c>
      <c r="E55" s="162">
        <f t="shared" si="28"/>
        <v>0</v>
      </c>
      <c r="F55" s="162">
        <f t="shared" si="28"/>
        <v>0</v>
      </c>
      <c r="G55" s="162">
        <f t="shared" si="28"/>
        <v>0</v>
      </c>
      <c r="H55" s="162">
        <f t="shared" si="28"/>
        <v>0</v>
      </c>
      <c r="I55" s="162">
        <f t="shared" si="28"/>
        <v>0</v>
      </c>
      <c r="J55" s="162">
        <f t="shared" si="28"/>
        <v>0</v>
      </c>
      <c r="K55" s="162">
        <f t="shared" si="28"/>
        <v>0</v>
      </c>
      <c r="L55" s="162">
        <f t="shared" si="28"/>
        <v>0</v>
      </c>
      <c r="M55" s="162">
        <f t="shared" si="28"/>
        <v>0</v>
      </c>
      <c r="N55" s="162">
        <f t="shared" si="28"/>
        <v>0</v>
      </c>
      <c r="O55" s="162">
        <f t="shared" si="28"/>
        <v>0</v>
      </c>
      <c r="P55" s="162">
        <f t="shared" si="2"/>
        <v>0</v>
      </c>
      <c r="Q55" s="163">
        <f t="shared" si="6"/>
        <v>0</v>
      </c>
      <c r="R55" s="164"/>
    </row>
    <row r="56" spans="1:18" hidden="1" x14ac:dyDescent="0.2">
      <c r="A56" s="160">
        <v>14</v>
      </c>
      <c r="B56" s="161" t="s">
        <v>80</v>
      </c>
      <c r="C56" s="161" t="s">
        <v>81</v>
      </c>
      <c r="D56" s="162">
        <f t="shared" ref="D56:O56" si="29">((D20/100)*$P$20)*$Q$2</f>
        <v>0</v>
      </c>
      <c r="E56" s="162">
        <f t="shared" si="29"/>
        <v>0</v>
      </c>
      <c r="F56" s="162">
        <f t="shared" si="29"/>
        <v>0</v>
      </c>
      <c r="G56" s="162">
        <f t="shared" si="29"/>
        <v>0</v>
      </c>
      <c r="H56" s="162">
        <f t="shared" si="29"/>
        <v>0</v>
      </c>
      <c r="I56" s="162">
        <f t="shared" si="29"/>
        <v>0</v>
      </c>
      <c r="J56" s="162">
        <f t="shared" si="29"/>
        <v>0</v>
      </c>
      <c r="K56" s="162">
        <f t="shared" si="29"/>
        <v>0</v>
      </c>
      <c r="L56" s="162">
        <f t="shared" si="29"/>
        <v>0</v>
      </c>
      <c r="M56" s="162">
        <f t="shared" si="29"/>
        <v>0</v>
      </c>
      <c r="N56" s="162">
        <f t="shared" si="29"/>
        <v>0</v>
      </c>
      <c r="O56" s="162">
        <f t="shared" si="29"/>
        <v>0</v>
      </c>
      <c r="P56" s="162">
        <f t="shared" si="2"/>
        <v>0</v>
      </c>
      <c r="Q56" s="163">
        <f t="shared" si="6"/>
        <v>0</v>
      </c>
    </row>
    <row r="57" spans="1:18" hidden="1" x14ac:dyDescent="0.2">
      <c r="A57" s="160"/>
      <c r="B57" s="161" t="s">
        <v>82</v>
      </c>
      <c r="C57" s="161" t="s">
        <v>81</v>
      </c>
      <c r="D57" s="162">
        <f t="shared" ref="D57:O57" si="30">((D20/100)*$P$20)*$Q$3</f>
        <v>0</v>
      </c>
      <c r="E57" s="162">
        <f t="shared" si="30"/>
        <v>0</v>
      </c>
      <c r="F57" s="162">
        <f t="shared" si="30"/>
        <v>0</v>
      </c>
      <c r="G57" s="162">
        <f t="shared" si="30"/>
        <v>0</v>
      </c>
      <c r="H57" s="162">
        <f t="shared" si="30"/>
        <v>0</v>
      </c>
      <c r="I57" s="162">
        <f t="shared" si="30"/>
        <v>0</v>
      </c>
      <c r="J57" s="162">
        <f t="shared" si="30"/>
        <v>0</v>
      </c>
      <c r="K57" s="162">
        <f t="shared" si="30"/>
        <v>0</v>
      </c>
      <c r="L57" s="162">
        <f t="shared" si="30"/>
        <v>0</v>
      </c>
      <c r="M57" s="162">
        <f t="shared" si="30"/>
        <v>0</v>
      </c>
      <c r="N57" s="162">
        <f t="shared" si="30"/>
        <v>0</v>
      </c>
      <c r="O57" s="162">
        <f t="shared" si="30"/>
        <v>0</v>
      </c>
      <c r="P57" s="162">
        <f t="shared" si="2"/>
        <v>0</v>
      </c>
      <c r="Q57" s="163">
        <f t="shared" si="6"/>
        <v>0</v>
      </c>
      <c r="R57" s="164"/>
    </row>
    <row r="58" spans="1:18" hidden="1" x14ac:dyDescent="0.2">
      <c r="A58" s="160">
        <v>15</v>
      </c>
      <c r="B58" s="161" t="s">
        <v>80</v>
      </c>
      <c r="C58" s="161" t="s">
        <v>81</v>
      </c>
      <c r="D58" s="162">
        <f t="shared" ref="D58:O58" si="31">((D21/100)*$P$21)*$Q$2</f>
        <v>0</v>
      </c>
      <c r="E58" s="162">
        <f t="shared" si="31"/>
        <v>0</v>
      </c>
      <c r="F58" s="162">
        <f t="shared" si="31"/>
        <v>0</v>
      </c>
      <c r="G58" s="162">
        <f t="shared" si="31"/>
        <v>0</v>
      </c>
      <c r="H58" s="162">
        <f t="shared" si="31"/>
        <v>0</v>
      </c>
      <c r="I58" s="162">
        <f t="shared" si="31"/>
        <v>0</v>
      </c>
      <c r="J58" s="162">
        <f t="shared" si="31"/>
        <v>0</v>
      </c>
      <c r="K58" s="162">
        <f t="shared" si="31"/>
        <v>0</v>
      </c>
      <c r="L58" s="162">
        <f t="shared" si="31"/>
        <v>0</v>
      </c>
      <c r="M58" s="162">
        <f t="shared" si="31"/>
        <v>0</v>
      </c>
      <c r="N58" s="162">
        <f t="shared" si="31"/>
        <v>0</v>
      </c>
      <c r="O58" s="162">
        <f t="shared" si="31"/>
        <v>0</v>
      </c>
      <c r="P58" s="162">
        <f t="shared" si="2"/>
        <v>0</v>
      </c>
      <c r="Q58" s="163">
        <f t="shared" si="6"/>
        <v>0</v>
      </c>
    </row>
    <row r="59" spans="1:18" hidden="1" x14ac:dyDescent="0.2">
      <c r="A59" s="160"/>
      <c r="B59" s="161" t="s">
        <v>82</v>
      </c>
      <c r="C59" s="161" t="s">
        <v>81</v>
      </c>
      <c r="D59" s="162">
        <f t="shared" ref="D59:O59" si="32">((D21/100)*$P$21)*$Q$3</f>
        <v>0</v>
      </c>
      <c r="E59" s="162">
        <f t="shared" si="32"/>
        <v>0</v>
      </c>
      <c r="F59" s="162">
        <f t="shared" si="32"/>
        <v>0</v>
      </c>
      <c r="G59" s="162">
        <f t="shared" si="32"/>
        <v>0</v>
      </c>
      <c r="H59" s="162">
        <f t="shared" si="32"/>
        <v>0</v>
      </c>
      <c r="I59" s="162">
        <f t="shared" si="32"/>
        <v>0</v>
      </c>
      <c r="J59" s="162">
        <f t="shared" si="32"/>
        <v>0</v>
      </c>
      <c r="K59" s="162">
        <f t="shared" si="32"/>
        <v>0</v>
      </c>
      <c r="L59" s="162">
        <f t="shared" si="32"/>
        <v>0</v>
      </c>
      <c r="M59" s="162">
        <f t="shared" si="32"/>
        <v>0</v>
      </c>
      <c r="N59" s="162">
        <f t="shared" si="32"/>
        <v>0</v>
      </c>
      <c r="O59" s="162">
        <f t="shared" si="32"/>
        <v>0</v>
      </c>
      <c r="P59" s="162">
        <f t="shared" si="2"/>
        <v>0</v>
      </c>
      <c r="Q59" s="163">
        <f t="shared" si="6"/>
        <v>0</v>
      </c>
      <c r="R59" s="164"/>
    </row>
    <row r="60" spans="1:18" hidden="1" x14ac:dyDescent="0.2">
      <c r="A60" s="160">
        <v>16</v>
      </c>
      <c r="B60" s="161" t="s">
        <v>80</v>
      </c>
      <c r="C60" s="161" t="s">
        <v>81</v>
      </c>
      <c r="D60" s="162">
        <f t="shared" ref="D60:O60" si="33">((D22/100)*$P$22)*$Q$2</f>
        <v>0</v>
      </c>
      <c r="E60" s="162">
        <f t="shared" si="33"/>
        <v>0</v>
      </c>
      <c r="F60" s="162">
        <f t="shared" si="33"/>
        <v>0</v>
      </c>
      <c r="G60" s="162">
        <f t="shared" si="33"/>
        <v>0</v>
      </c>
      <c r="H60" s="162">
        <f t="shared" si="33"/>
        <v>0</v>
      </c>
      <c r="I60" s="162">
        <f t="shared" si="33"/>
        <v>0</v>
      </c>
      <c r="J60" s="162">
        <f t="shared" si="33"/>
        <v>0</v>
      </c>
      <c r="K60" s="162">
        <f t="shared" si="33"/>
        <v>0</v>
      </c>
      <c r="L60" s="162">
        <f t="shared" si="33"/>
        <v>0</v>
      </c>
      <c r="M60" s="162">
        <f t="shared" si="33"/>
        <v>0</v>
      </c>
      <c r="N60" s="162">
        <f t="shared" si="33"/>
        <v>0</v>
      </c>
      <c r="O60" s="162">
        <f t="shared" si="33"/>
        <v>0</v>
      </c>
      <c r="P60" s="162">
        <f t="shared" si="2"/>
        <v>0</v>
      </c>
      <c r="Q60" s="163">
        <f t="shared" si="6"/>
        <v>0</v>
      </c>
    </row>
    <row r="61" spans="1:18" hidden="1" x14ac:dyDescent="0.2">
      <c r="A61" s="160"/>
      <c r="B61" s="161" t="s">
        <v>82</v>
      </c>
      <c r="C61" s="161" t="s">
        <v>81</v>
      </c>
      <c r="D61" s="162">
        <f t="shared" ref="D61:O61" si="34">((D22/100)*$P$22)*$Q$3</f>
        <v>0</v>
      </c>
      <c r="E61" s="162">
        <f t="shared" si="34"/>
        <v>0</v>
      </c>
      <c r="F61" s="162">
        <f t="shared" si="34"/>
        <v>0</v>
      </c>
      <c r="G61" s="162">
        <f t="shared" si="34"/>
        <v>0</v>
      </c>
      <c r="H61" s="162">
        <f t="shared" si="34"/>
        <v>0</v>
      </c>
      <c r="I61" s="162">
        <f t="shared" si="34"/>
        <v>0</v>
      </c>
      <c r="J61" s="162">
        <f t="shared" si="34"/>
        <v>0</v>
      </c>
      <c r="K61" s="162">
        <f t="shared" si="34"/>
        <v>0</v>
      </c>
      <c r="L61" s="162">
        <f t="shared" si="34"/>
        <v>0</v>
      </c>
      <c r="M61" s="162">
        <f t="shared" si="34"/>
        <v>0</v>
      </c>
      <c r="N61" s="162">
        <f t="shared" si="34"/>
        <v>0</v>
      </c>
      <c r="O61" s="162">
        <f t="shared" si="34"/>
        <v>0</v>
      </c>
      <c r="P61" s="162">
        <f t="shared" si="2"/>
        <v>0</v>
      </c>
      <c r="Q61" s="163">
        <f t="shared" si="6"/>
        <v>0</v>
      </c>
      <c r="R61" s="164"/>
    </row>
    <row r="62" spans="1:18" hidden="1" x14ac:dyDescent="0.2">
      <c r="A62" s="160">
        <v>17</v>
      </c>
      <c r="B62" s="161" t="s">
        <v>80</v>
      </c>
      <c r="C62" s="161" t="s">
        <v>81</v>
      </c>
      <c r="D62" s="162">
        <f t="shared" ref="D62:O62" si="35">((D23/100)*$P$23)*$Q$2</f>
        <v>0</v>
      </c>
      <c r="E62" s="162">
        <f t="shared" si="35"/>
        <v>0</v>
      </c>
      <c r="F62" s="162">
        <f t="shared" si="35"/>
        <v>0</v>
      </c>
      <c r="G62" s="162">
        <f t="shared" si="35"/>
        <v>0</v>
      </c>
      <c r="H62" s="162">
        <f t="shared" si="35"/>
        <v>0</v>
      </c>
      <c r="I62" s="162">
        <f t="shared" si="35"/>
        <v>0</v>
      </c>
      <c r="J62" s="162">
        <f t="shared" si="35"/>
        <v>0</v>
      </c>
      <c r="K62" s="162">
        <f t="shared" si="35"/>
        <v>0</v>
      </c>
      <c r="L62" s="162">
        <f t="shared" si="35"/>
        <v>0</v>
      </c>
      <c r="M62" s="162">
        <f t="shared" si="35"/>
        <v>0</v>
      </c>
      <c r="N62" s="162">
        <f t="shared" si="35"/>
        <v>0</v>
      </c>
      <c r="O62" s="162">
        <f t="shared" si="35"/>
        <v>0</v>
      </c>
      <c r="P62" s="162">
        <f t="shared" si="2"/>
        <v>0</v>
      </c>
      <c r="Q62" s="163">
        <f t="shared" si="6"/>
        <v>0</v>
      </c>
    </row>
    <row r="63" spans="1:18" hidden="1" x14ac:dyDescent="0.2">
      <c r="A63" s="160"/>
      <c r="B63" s="161" t="s">
        <v>82</v>
      </c>
      <c r="C63" s="161" t="s">
        <v>81</v>
      </c>
      <c r="D63" s="162">
        <f t="shared" ref="D63:O63" si="36">((D23/100)*$P$23)*$Q$3</f>
        <v>0</v>
      </c>
      <c r="E63" s="162">
        <f t="shared" si="36"/>
        <v>0</v>
      </c>
      <c r="F63" s="162">
        <f t="shared" si="36"/>
        <v>0</v>
      </c>
      <c r="G63" s="162">
        <f t="shared" si="36"/>
        <v>0</v>
      </c>
      <c r="H63" s="162">
        <f t="shared" si="36"/>
        <v>0</v>
      </c>
      <c r="I63" s="162">
        <f t="shared" si="36"/>
        <v>0</v>
      </c>
      <c r="J63" s="162">
        <f t="shared" si="36"/>
        <v>0</v>
      </c>
      <c r="K63" s="162">
        <f t="shared" si="36"/>
        <v>0</v>
      </c>
      <c r="L63" s="162">
        <f t="shared" si="36"/>
        <v>0</v>
      </c>
      <c r="M63" s="162">
        <f t="shared" si="36"/>
        <v>0</v>
      </c>
      <c r="N63" s="162">
        <f t="shared" si="36"/>
        <v>0</v>
      </c>
      <c r="O63" s="162">
        <f t="shared" si="36"/>
        <v>0</v>
      </c>
      <c r="P63" s="162">
        <f t="shared" si="2"/>
        <v>0</v>
      </c>
      <c r="Q63" s="163">
        <f t="shared" si="6"/>
        <v>0</v>
      </c>
      <c r="R63" s="164"/>
    </row>
    <row r="64" spans="1:18" hidden="1" x14ac:dyDescent="0.2">
      <c r="A64" s="160">
        <v>18</v>
      </c>
      <c r="B64" s="161" t="s">
        <v>80</v>
      </c>
      <c r="C64" s="161" t="s">
        <v>81</v>
      </c>
      <c r="D64" s="162">
        <f t="shared" ref="D64:O64" si="37">((D24/100)*$P$24)*$Q$2</f>
        <v>0</v>
      </c>
      <c r="E64" s="162">
        <f t="shared" si="37"/>
        <v>0</v>
      </c>
      <c r="F64" s="162">
        <f t="shared" si="37"/>
        <v>0</v>
      </c>
      <c r="G64" s="162">
        <f t="shared" si="37"/>
        <v>0</v>
      </c>
      <c r="H64" s="162">
        <f t="shared" si="37"/>
        <v>0</v>
      </c>
      <c r="I64" s="162">
        <f t="shared" si="37"/>
        <v>0</v>
      </c>
      <c r="J64" s="162">
        <f t="shared" si="37"/>
        <v>0</v>
      </c>
      <c r="K64" s="162">
        <f t="shared" si="37"/>
        <v>0</v>
      </c>
      <c r="L64" s="162">
        <f t="shared" si="37"/>
        <v>0</v>
      </c>
      <c r="M64" s="162">
        <f t="shared" si="37"/>
        <v>0</v>
      </c>
      <c r="N64" s="162">
        <f t="shared" si="37"/>
        <v>0</v>
      </c>
      <c r="O64" s="162">
        <f t="shared" si="37"/>
        <v>0</v>
      </c>
      <c r="P64" s="162">
        <f t="shared" si="2"/>
        <v>0</v>
      </c>
      <c r="Q64" s="163">
        <f t="shared" si="6"/>
        <v>0</v>
      </c>
    </row>
    <row r="65" spans="1:18" hidden="1" x14ac:dyDescent="0.2">
      <c r="A65" s="165"/>
      <c r="B65" s="166" t="s">
        <v>82</v>
      </c>
      <c r="C65" s="166" t="s">
        <v>81</v>
      </c>
      <c r="D65" s="167">
        <f t="shared" ref="D65:O65" si="38">((D24/100)*$P$24)*$Q$3</f>
        <v>0</v>
      </c>
      <c r="E65" s="167">
        <f t="shared" si="38"/>
        <v>0</v>
      </c>
      <c r="F65" s="167">
        <f t="shared" si="38"/>
        <v>0</v>
      </c>
      <c r="G65" s="167">
        <f t="shared" si="38"/>
        <v>0</v>
      </c>
      <c r="H65" s="167">
        <f t="shared" si="38"/>
        <v>0</v>
      </c>
      <c r="I65" s="167">
        <f t="shared" si="38"/>
        <v>0</v>
      </c>
      <c r="J65" s="167">
        <f t="shared" si="38"/>
        <v>0</v>
      </c>
      <c r="K65" s="167">
        <f t="shared" si="38"/>
        <v>0</v>
      </c>
      <c r="L65" s="167">
        <f t="shared" si="38"/>
        <v>0</v>
      </c>
      <c r="M65" s="167">
        <f t="shared" si="38"/>
        <v>0</v>
      </c>
      <c r="N65" s="167">
        <f t="shared" si="38"/>
        <v>0</v>
      </c>
      <c r="O65" s="167">
        <f t="shared" si="38"/>
        <v>0</v>
      </c>
      <c r="P65" s="162">
        <f t="shared" si="2"/>
        <v>0</v>
      </c>
      <c r="Q65" s="163">
        <f t="shared" si="6"/>
        <v>0</v>
      </c>
      <c r="R65" s="168"/>
    </row>
    <row r="66" spans="1:18" ht="13.5" thickTop="1" x14ac:dyDescent="0.2">
      <c r="A66" s="169"/>
      <c r="B66" s="170"/>
      <c r="C66" s="170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2"/>
    </row>
    <row r="67" spans="1:18" x14ac:dyDescent="0.2">
      <c r="A67" s="173" t="s">
        <v>83</v>
      </c>
      <c r="B67" s="174" t="s">
        <v>84</v>
      </c>
      <c r="C67" s="174" t="s">
        <v>81</v>
      </c>
      <c r="D67" s="175">
        <f>SUMIF($B$30:$B$65,"FINANCIAMENTO",D$30:D$65)</f>
        <v>195796.81791179703</v>
      </c>
      <c r="E67" s="175">
        <f>SUMIF($B$30:$B$65,"FINANCIAMENTO",E$30:E$65)</f>
        <v>204203.18210568526</v>
      </c>
      <c r="F67" s="175">
        <f t="shared" ref="F67:Q67" si="39">SUMIF($B$30:$B$65,"FINANCIAMENTO",F$30:F$65)</f>
        <v>0</v>
      </c>
      <c r="G67" s="175">
        <f t="shared" si="39"/>
        <v>0</v>
      </c>
      <c r="H67" s="175">
        <f t="shared" si="39"/>
        <v>0</v>
      </c>
      <c r="I67" s="175">
        <f t="shared" si="39"/>
        <v>0</v>
      </c>
      <c r="J67" s="175">
        <f t="shared" si="39"/>
        <v>0</v>
      </c>
      <c r="K67" s="175">
        <f t="shared" si="39"/>
        <v>0</v>
      </c>
      <c r="L67" s="175">
        <f t="shared" si="39"/>
        <v>0</v>
      </c>
      <c r="M67" s="175">
        <f t="shared" si="39"/>
        <v>0</v>
      </c>
      <c r="N67" s="175">
        <f t="shared" si="39"/>
        <v>0</v>
      </c>
      <c r="O67" s="175">
        <f t="shared" si="39"/>
        <v>0</v>
      </c>
      <c r="P67" s="175">
        <f t="shared" si="39"/>
        <v>400000.00001748226</v>
      </c>
      <c r="Q67" s="176">
        <f t="shared" si="39"/>
        <v>0.83344379940000002</v>
      </c>
    </row>
    <row r="68" spans="1:18" x14ac:dyDescent="0.2">
      <c r="A68" s="173" t="s">
        <v>36</v>
      </c>
      <c r="B68" s="177" t="s">
        <v>82</v>
      </c>
      <c r="C68" s="177" t="s">
        <v>81</v>
      </c>
      <c r="D68" s="175">
        <f>SUMIF($B$30:$B$65,"CONTRAPARTIDA",D$30:D$65)</f>
        <v>39128.222088203031</v>
      </c>
      <c r="E68" s="175">
        <f>SUMIF($B$30:$B$65,"CONTRAPARTIDA",E$30:E$65)</f>
        <v>40808.157894314805</v>
      </c>
      <c r="F68" s="175">
        <f t="shared" ref="F68:Q68" si="40">SUMIF($B$30:$B$65,"CONTRAPARTIDA",F$30:F$65)</f>
        <v>0</v>
      </c>
      <c r="G68" s="175">
        <f t="shared" si="40"/>
        <v>0</v>
      </c>
      <c r="H68" s="175">
        <f t="shared" si="40"/>
        <v>0</v>
      </c>
      <c r="I68" s="175">
        <f t="shared" si="40"/>
        <v>0</v>
      </c>
      <c r="J68" s="175">
        <f t="shared" si="40"/>
        <v>0</v>
      </c>
      <c r="K68" s="175">
        <f t="shared" si="40"/>
        <v>0</v>
      </c>
      <c r="L68" s="175">
        <f t="shared" si="40"/>
        <v>0</v>
      </c>
      <c r="M68" s="175">
        <f t="shared" si="40"/>
        <v>0</v>
      </c>
      <c r="N68" s="175">
        <f t="shared" si="40"/>
        <v>0</v>
      </c>
      <c r="O68" s="175">
        <f t="shared" si="40"/>
        <v>0</v>
      </c>
      <c r="P68" s="175">
        <f t="shared" si="40"/>
        <v>79936.379982517828</v>
      </c>
      <c r="Q68" s="176">
        <f t="shared" si="40"/>
        <v>0.16655620059999995</v>
      </c>
    </row>
    <row r="69" spans="1:18" x14ac:dyDescent="0.2">
      <c r="A69" s="178"/>
      <c r="B69" s="170"/>
      <c r="C69" s="170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2"/>
    </row>
    <row r="70" spans="1:18" ht="13.5" thickBot="1" x14ac:dyDescent="0.25">
      <c r="A70" s="179" t="s">
        <v>85</v>
      </c>
      <c r="B70" s="180"/>
      <c r="C70" s="181" t="s">
        <v>81</v>
      </c>
      <c r="D70" s="182">
        <f>SUM(D67:D68)</f>
        <v>234925.04000000007</v>
      </c>
      <c r="E70" s="182">
        <f t="shared" ref="E70:O70" si="41">SUM(E67:E68)</f>
        <v>245011.34000000008</v>
      </c>
      <c r="F70" s="182">
        <f t="shared" si="41"/>
        <v>0</v>
      </c>
      <c r="G70" s="182">
        <f t="shared" si="41"/>
        <v>0</v>
      </c>
      <c r="H70" s="182">
        <f t="shared" si="41"/>
        <v>0</v>
      </c>
      <c r="I70" s="182">
        <f t="shared" si="41"/>
        <v>0</v>
      </c>
      <c r="J70" s="183">
        <f t="shared" si="41"/>
        <v>0</v>
      </c>
      <c r="K70" s="183">
        <f>SUM(K67:K68)</f>
        <v>0</v>
      </c>
      <c r="L70" s="183">
        <f>SUM(L67:L68)</f>
        <v>0</v>
      </c>
      <c r="M70" s="183">
        <f>SUM(M67:M68)</f>
        <v>0</v>
      </c>
      <c r="N70" s="183">
        <f>SUM(N67:N68)</f>
        <v>0</v>
      </c>
      <c r="O70" s="183">
        <f t="shared" si="41"/>
        <v>0</v>
      </c>
      <c r="P70" s="183">
        <f>SUM(D70:O70)</f>
        <v>479936.38000000012</v>
      </c>
      <c r="Q70" s="184">
        <f>SUM(Q66:Q67)</f>
        <v>0.83344379940000002</v>
      </c>
    </row>
    <row r="71" spans="1:18" ht="14.25" thickTop="1" thickBot="1" x14ac:dyDescent="0.25">
      <c r="A71" s="185" t="s">
        <v>86</v>
      </c>
      <c r="B71" s="186"/>
      <c r="C71" s="187" t="s">
        <v>81</v>
      </c>
      <c r="D71" s="188">
        <f t="shared" ref="D71:P71" si="42">IF($P$70=0,0,D70/$P$70)</f>
        <v>0.48949204475809899</v>
      </c>
      <c r="E71" s="188">
        <f t="shared" si="42"/>
        <v>0.51050795524190107</v>
      </c>
      <c r="F71" s="188">
        <f t="shared" si="42"/>
        <v>0</v>
      </c>
      <c r="G71" s="188">
        <f t="shared" si="42"/>
        <v>0</v>
      </c>
      <c r="H71" s="188">
        <f t="shared" si="42"/>
        <v>0</v>
      </c>
      <c r="I71" s="188">
        <f t="shared" si="42"/>
        <v>0</v>
      </c>
      <c r="J71" s="188">
        <f t="shared" si="42"/>
        <v>0</v>
      </c>
      <c r="K71" s="188">
        <f t="shared" si="42"/>
        <v>0</v>
      </c>
      <c r="L71" s="188">
        <f t="shared" si="42"/>
        <v>0</v>
      </c>
      <c r="M71" s="188">
        <f>IF($P$70=0,0,M70/$P$70)</f>
        <v>0</v>
      </c>
      <c r="N71" s="188">
        <f>IF($P$70=0,0,N70/$P$70)</f>
        <v>0</v>
      </c>
      <c r="O71" s="188">
        <f t="shared" si="42"/>
        <v>0</v>
      </c>
      <c r="P71" s="188">
        <f t="shared" si="42"/>
        <v>1</v>
      </c>
      <c r="Q71" s="189">
        <f>SUM(Q67:Q68)</f>
        <v>1</v>
      </c>
    </row>
    <row r="72" spans="1:18" ht="13.5" thickTop="1" x14ac:dyDescent="0.2">
      <c r="A72" s="190"/>
      <c r="B72" s="191"/>
      <c r="C72" s="192" t="s">
        <v>87</v>
      </c>
      <c r="D72" s="193"/>
      <c r="E72" s="193"/>
      <c r="F72" s="193"/>
      <c r="G72" s="193"/>
      <c r="H72" s="194"/>
      <c r="I72" s="195" t="s">
        <v>88</v>
      </c>
      <c r="J72" s="195"/>
      <c r="K72" s="195"/>
      <c r="L72" s="196" t="s">
        <v>89</v>
      </c>
      <c r="M72" s="197"/>
      <c r="N72" s="197"/>
      <c r="O72" s="197"/>
      <c r="P72" s="197"/>
      <c r="Q72" s="198"/>
    </row>
    <row r="73" spans="1:18" ht="19.5" customHeight="1" thickBot="1" x14ac:dyDescent="0.25">
      <c r="A73" s="199"/>
      <c r="B73" s="200"/>
      <c r="C73" s="201"/>
      <c r="D73" s="202"/>
      <c r="E73" s="202"/>
      <c r="F73" s="202"/>
      <c r="G73" s="203"/>
      <c r="H73" s="204"/>
      <c r="I73" s="205" t="s">
        <v>90</v>
      </c>
      <c r="J73" s="206"/>
      <c r="K73" s="206"/>
      <c r="L73" s="207"/>
      <c r="M73" s="208"/>
      <c r="N73" s="209"/>
      <c r="O73" s="209"/>
      <c r="P73" s="209"/>
      <c r="Q73" s="210"/>
    </row>
  </sheetData>
  <printOptions horizontalCentered="1" verticalCentered="1"/>
  <pageMargins left="0.78740157480314965" right="0.78740157480314965" top="0.98425196850393704" bottom="0.59055118110236227" header="0.51181102362204722" footer="0.51181102362204722"/>
  <pageSetup paperSize="9" scale="60" orientation="landscape" horizontalDpi="300" verticalDpi="300" r:id="rId1"/>
  <headerFooter alignWithMargins="0"/>
  <rowBreaks count="1" manualBreakCount="1">
    <brk id="1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zoomScaleNormal="100" zoomScaleSheetLayoutView="50" workbookViewId="0">
      <selection activeCell="O20" sqref="O20"/>
    </sheetView>
  </sheetViews>
  <sheetFormatPr defaultColWidth="21.6640625" defaultRowHeight="12.75" x14ac:dyDescent="0.2"/>
  <cols>
    <col min="1" max="1" width="13" style="85" customWidth="1"/>
    <col min="2" max="2" width="12.6640625" style="85" customWidth="1"/>
    <col min="3" max="3" width="86.6640625" style="3" customWidth="1"/>
    <col min="4" max="4" width="6.5" style="3" customWidth="1"/>
    <col min="5" max="5" width="12.83203125" style="3" customWidth="1"/>
    <col min="6" max="6" width="12.1640625" style="3" customWidth="1"/>
    <col min="7" max="8" width="17.83203125" style="3" customWidth="1"/>
    <col min="9" max="9" width="4.6640625" style="2" customWidth="1"/>
    <col min="10" max="12" width="4.6640625" style="3" customWidth="1"/>
    <col min="13" max="16384" width="21.6640625" style="3"/>
  </cols>
  <sheetData>
    <row r="1" spans="1:12" ht="25.15" customHeight="1" thickBot="1" x14ac:dyDescent="0.25">
      <c r="A1" s="4" t="s">
        <v>9</v>
      </c>
      <c r="B1" s="5"/>
      <c r="C1" s="6"/>
      <c r="D1" s="7"/>
      <c r="E1" s="7"/>
      <c r="F1" s="7"/>
      <c r="G1" s="6"/>
      <c r="H1" s="8"/>
    </row>
    <row r="2" spans="1:12" ht="13.9" customHeight="1" x14ac:dyDescent="0.2">
      <c r="A2" s="9" t="s">
        <v>11</v>
      </c>
      <c r="B2" s="10"/>
      <c r="C2" s="11" t="s">
        <v>55</v>
      </c>
      <c r="D2" s="12"/>
      <c r="E2" s="12"/>
      <c r="F2" s="12"/>
      <c r="G2" s="13" t="s">
        <v>12</v>
      </c>
      <c r="H2" s="14" t="s">
        <v>62</v>
      </c>
    </row>
    <row r="3" spans="1:12" ht="13.9" customHeight="1" x14ac:dyDescent="0.2">
      <c r="A3" s="15" t="s">
        <v>13</v>
      </c>
      <c r="B3" s="16"/>
      <c r="C3" s="17" t="s">
        <v>57</v>
      </c>
      <c r="D3" s="18"/>
      <c r="E3" s="18"/>
      <c r="F3" s="18"/>
      <c r="G3" s="19" t="s">
        <v>14</v>
      </c>
      <c r="H3" s="20" t="s">
        <v>63</v>
      </c>
    </row>
    <row r="4" spans="1:12" ht="13.9" customHeight="1" thickBot="1" x14ac:dyDescent="0.25">
      <c r="A4" s="21" t="s">
        <v>39</v>
      </c>
      <c r="B4" s="22"/>
      <c r="C4" s="23" t="s">
        <v>56</v>
      </c>
      <c r="D4" s="24"/>
      <c r="E4" s="24"/>
      <c r="F4" s="24"/>
      <c r="G4" s="24"/>
      <c r="H4" s="25"/>
    </row>
    <row r="5" spans="1:12" ht="13.5" customHeight="1" thickBot="1" x14ac:dyDescent="0.25">
      <c r="A5" s="26" t="s">
        <v>21</v>
      </c>
      <c r="B5" s="27" t="s">
        <v>22</v>
      </c>
      <c r="C5" s="28" t="s">
        <v>7</v>
      </c>
      <c r="D5" s="29" t="s">
        <v>8</v>
      </c>
      <c r="E5" s="328" t="s">
        <v>95</v>
      </c>
      <c r="F5" s="329"/>
      <c r="G5" s="329"/>
      <c r="H5" s="330"/>
      <c r="I5" s="211"/>
      <c r="J5" s="212"/>
      <c r="K5" s="212"/>
      <c r="L5" s="212"/>
    </row>
    <row r="6" spans="1:12" ht="13.5" thickBot="1" x14ac:dyDescent="0.25">
      <c r="A6" s="30" t="s">
        <v>15</v>
      </c>
      <c r="B6" s="31"/>
      <c r="C6" s="32"/>
      <c r="D6" s="33"/>
      <c r="E6" s="34" t="s">
        <v>0</v>
      </c>
      <c r="F6" s="37" t="s">
        <v>1</v>
      </c>
      <c r="G6" s="35" t="s">
        <v>94</v>
      </c>
      <c r="H6" s="38" t="s">
        <v>36</v>
      </c>
      <c r="I6" s="213"/>
      <c r="J6" s="214"/>
      <c r="K6" s="214"/>
      <c r="L6" s="214"/>
    </row>
    <row r="7" spans="1:12" ht="13.5" thickBot="1" x14ac:dyDescent="0.25">
      <c r="A7" s="39" t="s">
        <v>38</v>
      </c>
      <c r="B7" s="40"/>
      <c r="C7" s="41" t="s">
        <v>31</v>
      </c>
      <c r="D7" s="43" t="s">
        <v>52</v>
      </c>
      <c r="E7" s="42"/>
      <c r="F7" s="43"/>
      <c r="G7" s="44"/>
      <c r="H7" s="45">
        <f>SUM(G8:G8)</f>
        <v>2000</v>
      </c>
      <c r="I7" s="46"/>
      <c r="J7" s="47"/>
      <c r="K7" s="47"/>
      <c r="L7" s="47"/>
    </row>
    <row r="8" spans="1:12" ht="13.5" thickBot="1" x14ac:dyDescent="0.25">
      <c r="A8" s="51" t="s">
        <v>53</v>
      </c>
      <c r="B8" s="52" t="s">
        <v>17</v>
      </c>
      <c r="C8" s="54" t="s">
        <v>20</v>
      </c>
      <c r="D8" s="53" t="s">
        <v>4</v>
      </c>
      <c r="E8" s="55">
        <v>1</v>
      </c>
      <c r="F8" s="56">
        <v>2000</v>
      </c>
      <c r="G8" s="50">
        <f>IF(ISBLANK(E8),0,ROUND(E8*F8,2))</f>
        <v>2000</v>
      </c>
      <c r="H8" s="49"/>
      <c r="I8" s="57"/>
      <c r="J8" s="47"/>
      <c r="K8" s="47"/>
      <c r="L8" s="47"/>
    </row>
    <row r="9" spans="1:12" ht="13.5" thickBot="1" x14ac:dyDescent="0.25">
      <c r="A9" s="58" t="s">
        <v>18</v>
      </c>
      <c r="B9" s="59"/>
      <c r="C9" s="60" t="s">
        <v>30</v>
      </c>
      <c r="D9" s="43" t="s">
        <v>52</v>
      </c>
      <c r="E9" s="42"/>
      <c r="F9" s="43"/>
      <c r="G9" s="44"/>
      <c r="H9" s="45">
        <f>SUM(G10:G13)</f>
        <v>465850.08000000007</v>
      </c>
      <c r="I9" s="46"/>
      <c r="J9" s="47"/>
      <c r="K9" s="47"/>
      <c r="L9" s="47"/>
    </row>
    <row r="10" spans="1:12" x14ac:dyDescent="0.2">
      <c r="A10" s="61" t="s">
        <v>35</v>
      </c>
      <c r="B10" s="62" t="s">
        <v>34</v>
      </c>
      <c r="C10" s="54" t="s">
        <v>19</v>
      </c>
      <c r="D10" s="53" t="s">
        <v>2</v>
      </c>
      <c r="E10" s="48">
        <v>7913.2</v>
      </c>
      <c r="F10" s="48">
        <v>0.37</v>
      </c>
      <c r="G10" s="50">
        <f>IF(ISBLANK(E10),0,ROUND(E10*F10,2))</f>
        <v>2927.88</v>
      </c>
      <c r="H10" s="49"/>
      <c r="J10" s="47"/>
      <c r="K10" s="47"/>
      <c r="L10" s="47"/>
    </row>
    <row r="11" spans="1:12" x14ac:dyDescent="0.2">
      <c r="A11" s="61">
        <v>561100</v>
      </c>
      <c r="B11" s="62" t="s">
        <v>17</v>
      </c>
      <c r="C11" s="54" t="s">
        <v>32</v>
      </c>
      <c r="D11" s="53" t="s">
        <v>2</v>
      </c>
      <c r="E11" s="48">
        <v>15826.4</v>
      </c>
      <c r="F11" s="48">
        <v>1.5</v>
      </c>
      <c r="G11" s="50">
        <f>IF(ISBLANK(E11),0,ROUND(E11*F11,2))</f>
        <v>23739.599999999999</v>
      </c>
      <c r="H11" s="49"/>
      <c r="J11" s="47"/>
      <c r="K11" s="47"/>
      <c r="L11" s="47"/>
    </row>
    <row r="12" spans="1:12" x14ac:dyDescent="0.2">
      <c r="A12" s="51">
        <v>570000</v>
      </c>
      <c r="B12" s="52" t="s">
        <v>17</v>
      </c>
      <c r="C12" s="54" t="s">
        <v>58</v>
      </c>
      <c r="D12" s="53" t="s">
        <v>3</v>
      </c>
      <c r="E12" s="48">
        <v>395.66</v>
      </c>
      <c r="F12" s="48">
        <v>370</v>
      </c>
      <c r="G12" s="50">
        <f>IF(ISBLANK(E12),0,ROUND(E12*F12,2))</f>
        <v>146394.20000000001</v>
      </c>
      <c r="H12" s="49"/>
      <c r="J12" s="47"/>
      <c r="K12" s="47"/>
      <c r="L12" s="47"/>
    </row>
    <row r="13" spans="1:12" ht="13.5" thickBot="1" x14ac:dyDescent="0.25">
      <c r="A13" s="51">
        <v>570000</v>
      </c>
      <c r="B13" s="52" t="s">
        <v>17</v>
      </c>
      <c r="C13" s="54" t="s">
        <v>59</v>
      </c>
      <c r="D13" s="53" t="s">
        <v>3</v>
      </c>
      <c r="E13" s="48">
        <v>791.32</v>
      </c>
      <c r="F13" s="48">
        <v>370</v>
      </c>
      <c r="G13" s="50">
        <f t="shared" ref="G13" si="0">IF(ISBLANK(E13),0,ROUND(E13*F13,2))</f>
        <v>292788.40000000002</v>
      </c>
      <c r="H13" s="49"/>
      <c r="J13" s="47"/>
      <c r="K13" s="47"/>
      <c r="L13" s="47"/>
    </row>
    <row r="14" spans="1:12" ht="13.5" thickBot="1" x14ac:dyDescent="0.25">
      <c r="A14" s="58" t="s">
        <v>23</v>
      </c>
      <c r="B14" s="59"/>
      <c r="C14" s="60" t="s">
        <v>33</v>
      </c>
      <c r="D14" s="43" t="s">
        <v>52</v>
      </c>
      <c r="E14" s="42"/>
      <c r="F14" s="43"/>
      <c r="G14" s="44"/>
      <c r="H14" s="45">
        <f>SUM(G15:G16)</f>
        <v>5821.07</v>
      </c>
      <c r="I14" s="46"/>
      <c r="J14" s="47"/>
      <c r="K14" s="47"/>
      <c r="L14" s="47"/>
    </row>
    <row r="15" spans="1:12" ht="25.5" x14ac:dyDescent="0.2">
      <c r="A15" s="51">
        <v>822000</v>
      </c>
      <c r="B15" s="52" t="s">
        <v>17</v>
      </c>
      <c r="C15" s="54" t="s">
        <v>60</v>
      </c>
      <c r="D15" s="53" t="s">
        <v>2</v>
      </c>
      <c r="E15" s="48">
        <v>173.7</v>
      </c>
      <c r="F15" s="48">
        <v>25.08</v>
      </c>
      <c r="G15" s="50">
        <f>IF(ISBLANK(E15),0,ROUND(E15*F15,2))</f>
        <v>4356.3999999999996</v>
      </c>
      <c r="H15" s="49"/>
      <c r="J15" s="47"/>
      <c r="K15" s="47"/>
      <c r="L15" s="47"/>
    </row>
    <row r="16" spans="1:12" ht="26.25" thickBot="1" x14ac:dyDescent="0.25">
      <c r="A16" s="51">
        <v>822000</v>
      </c>
      <c r="B16" s="52" t="s">
        <v>17</v>
      </c>
      <c r="C16" s="54" t="s">
        <v>61</v>
      </c>
      <c r="D16" s="53" t="s">
        <v>2</v>
      </c>
      <c r="E16" s="48">
        <v>58.4</v>
      </c>
      <c r="F16" s="48">
        <v>25.08</v>
      </c>
      <c r="G16" s="50">
        <f t="shared" ref="G16" si="1">IF(ISBLANK(E16),0,ROUND(E16*F16,2))</f>
        <v>1464.67</v>
      </c>
      <c r="H16" s="49"/>
      <c r="J16" s="47"/>
      <c r="K16" s="47"/>
      <c r="L16" s="47"/>
    </row>
    <row r="17" spans="1:12" ht="54" customHeight="1" thickBot="1" x14ac:dyDescent="0.25">
      <c r="A17" s="58" t="s">
        <v>40</v>
      </c>
      <c r="B17" s="59"/>
      <c r="C17" s="60" t="s">
        <v>49</v>
      </c>
      <c r="D17" s="43" t="s">
        <v>52</v>
      </c>
      <c r="E17" s="42"/>
      <c r="F17" s="43"/>
      <c r="G17" s="44"/>
      <c r="H17" s="45">
        <f>SUM(G18:G22)</f>
        <v>6265.2300000000005</v>
      </c>
      <c r="I17" s="46"/>
      <c r="J17" s="47"/>
      <c r="K17" s="47"/>
      <c r="L17" s="47"/>
    </row>
    <row r="18" spans="1:12" s="72" customFormat="1" x14ac:dyDescent="0.2">
      <c r="A18" s="63" t="s">
        <v>41</v>
      </c>
      <c r="B18" s="64" t="s">
        <v>16</v>
      </c>
      <c r="C18" s="73" t="s">
        <v>42</v>
      </c>
      <c r="D18" s="66" t="s">
        <v>4</v>
      </c>
      <c r="E18" s="67">
        <v>11</v>
      </c>
      <c r="F18" s="67">
        <v>122.65</v>
      </c>
      <c r="G18" s="69">
        <f>IF(ISBLANK(E18),0,ROUND(E18*F18,2))</f>
        <v>1349.15</v>
      </c>
      <c r="H18" s="68"/>
      <c r="I18" s="70"/>
      <c r="J18" s="71"/>
      <c r="K18" s="71"/>
      <c r="L18" s="71"/>
    </row>
    <row r="19" spans="1:12" s="72" customFormat="1" x14ac:dyDescent="0.2">
      <c r="A19" s="63" t="s">
        <v>43</v>
      </c>
      <c r="B19" s="64" t="s">
        <v>16</v>
      </c>
      <c r="C19" s="65" t="s">
        <v>44</v>
      </c>
      <c r="D19" s="66" t="s">
        <v>4</v>
      </c>
      <c r="E19" s="67">
        <v>11</v>
      </c>
      <c r="F19" s="67">
        <v>73.58</v>
      </c>
      <c r="G19" s="69">
        <f>IF(ISBLANK(E19),0,ROUND(E19*F19,2))</f>
        <v>809.38</v>
      </c>
      <c r="H19" s="68"/>
      <c r="I19" s="70"/>
      <c r="J19" s="71"/>
      <c r="K19" s="71"/>
      <c r="L19" s="71"/>
    </row>
    <row r="20" spans="1:12" s="72" customFormat="1" x14ac:dyDescent="0.2">
      <c r="A20" s="63" t="s">
        <v>45</v>
      </c>
      <c r="B20" s="64" t="s">
        <v>16</v>
      </c>
      <c r="C20" s="65" t="s">
        <v>46</v>
      </c>
      <c r="D20" s="66" t="s">
        <v>4</v>
      </c>
      <c r="E20" s="67">
        <v>11</v>
      </c>
      <c r="F20" s="67">
        <v>59.97</v>
      </c>
      <c r="G20" s="69">
        <f t="shared" ref="G20:G21" si="2">IF(ISBLANK(E20),0,ROUND(E20*F20,2))</f>
        <v>659.67</v>
      </c>
      <c r="H20" s="68"/>
      <c r="I20" s="70"/>
      <c r="J20" s="71"/>
      <c r="K20" s="71"/>
      <c r="L20" s="71"/>
    </row>
    <row r="21" spans="1:12" s="72" customFormat="1" x14ac:dyDescent="0.2">
      <c r="A21" s="74" t="s">
        <v>15</v>
      </c>
      <c r="B21" s="64" t="s">
        <v>48</v>
      </c>
      <c r="C21" s="65" t="s">
        <v>50</v>
      </c>
      <c r="D21" s="66" t="s">
        <v>4</v>
      </c>
      <c r="E21" s="67">
        <v>11</v>
      </c>
      <c r="F21" s="67">
        <v>40.57</v>
      </c>
      <c r="G21" s="69">
        <f t="shared" si="2"/>
        <v>446.27</v>
      </c>
      <c r="H21" s="68"/>
      <c r="I21" s="70"/>
      <c r="J21" s="71"/>
      <c r="K21" s="71"/>
      <c r="L21" s="71"/>
    </row>
    <row r="22" spans="1:12" s="72" customFormat="1" ht="26.25" thickBot="1" x14ac:dyDescent="0.25">
      <c r="A22" s="63">
        <v>72872</v>
      </c>
      <c r="B22" s="64" t="s">
        <v>16</v>
      </c>
      <c r="C22" s="65" t="s">
        <v>51</v>
      </c>
      <c r="D22" s="66" t="s">
        <v>47</v>
      </c>
      <c r="E22" s="67">
        <v>1</v>
      </c>
      <c r="F22" s="67">
        <v>3000.76</v>
      </c>
      <c r="G22" s="69">
        <f>IF(ISBLANK(E22),0,ROUND(E22*F22,2))</f>
        <v>3000.76</v>
      </c>
      <c r="H22" s="68"/>
      <c r="I22" s="70"/>
      <c r="J22" s="71"/>
      <c r="K22" s="71"/>
      <c r="L22" s="71"/>
    </row>
    <row r="23" spans="1:12" ht="13.15" customHeight="1" thickBot="1" x14ac:dyDescent="0.25">
      <c r="A23" s="76" t="s">
        <v>6</v>
      </c>
      <c r="B23" s="77"/>
      <c r="C23" s="78" t="s">
        <v>37</v>
      </c>
      <c r="D23" s="79"/>
      <c r="E23" s="82"/>
      <c r="F23" s="83"/>
      <c r="G23" s="81">
        <f>SUBTOTAL(9,G7:G22)</f>
        <v>479936.38000000012</v>
      </c>
      <c r="H23" s="81">
        <f>SUBTOTAL(9,H7:H22)</f>
        <v>479936.38000000006</v>
      </c>
      <c r="I23" s="1"/>
      <c r="J23" s="84"/>
      <c r="K23" s="84"/>
      <c r="L23" s="84"/>
    </row>
  </sheetData>
  <mergeCells count="1">
    <mergeCell ref="E5:H5"/>
  </mergeCells>
  <phoneticPr fontId="0" type="noConversion"/>
  <printOptions horizontalCentered="1" verticalCentered="1"/>
  <pageMargins left="0.39370078740157483" right="0.39370078740157483" top="0.98425196850393704" bottom="0.39370078740157483" header="0.31496062992125984" footer="0.51181102362204722"/>
  <pageSetup paperSize="9" scale="49" fitToHeight="0" orientation="landscape" r:id="rId1"/>
  <headerFooter alignWithMargins="0">
    <oddHeader>&amp;C&amp;"Arial,Negrito"&amp;12&amp;F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showGridLines="0" showZeros="0" zoomScaleNormal="100" zoomScaleSheetLayoutView="50" workbookViewId="0">
      <selection activeCell="M13" sqref="M13"/>
    </sheetView>
  </sheetViews>
  <sheetFormatPr defaultColWidth="21.6640625" defaultRowHeight="12.75" x14ac:dyDescent="0.2"/>
  <cols>
    <col min="1" max="1" width="13" style="85" customWidth="1"/>
    <col min="2" max="2" width="12.6640625" style="85" customWidth="1"/>
    <col min="3" max="3" width="86.6640625" style="3" customWidth="1"/>
    <col min="4" max="4" width="6.5" style="3" customWidth="1"/>
    <col min="5" max="5" width="12.83203125" style="3" customWidth="1"/>
    <col min="6" max="6" width="12.1640625" style="3" customWidth="1"/>
    <col min="7" max="8" width="17.83203125" style="3" customWidth="1"/>
    <col min="9" max="9" width="4.6640625" style="2" customWidth="1"/>
    <col min="10" max="12" width="4.6640625" style="3" customWidth="1"/>
    <col min="13" max="16384" width="21.6640625" style="3"/>
  </cols>
  <sheetData>
    <row r="1" spans="1:12" ht="25.15" customHeight="1" thickBot="1" x14ac:dyDescent="0.25">
      <c r="A1" s="264" t="s">
        <v>9</v>
      </c>
      <c r="B1" s="265"/>
      <c r="C1" s="266"/>
      <c r="D1" s="267"/>
      <c r="E1" s="267"/>
      <c r="F1" s="267"/>
      <c r="G1" s="266"/>
      <c r="H1" s="268"/>
    </row>
    <row r="2" spans="1:12" ht="13.9" customHeight="1" x14ac:dyDescent="0.2">
      <c r="A2" s="269" t="s">
        <v>11</v>
      </c>
      <c r="B2" s="270"/>
      <c r="C2" s="271" t="s">
        <v>55</v>
      </c>
      <c r="D2" s="272"/>
      <c r="E2" s="272"/>
      <c r="F2" s="272"/>
      <c r="G2" s="273" t="s">
        <v>12</v>
      </c>
      <c r="H2" s="274" t="s">
        <v>62</v>
      </c>
    </row>
    <row r="3" spans="1:12" ht="13.9" customHeight="1" x14ac:dyDescent="0.2">
      <c r="A3" s="275" t="s">
        <v>13</v>
      </c>
      <c r="B3" s="276"/>
      <c r="C3" s="277" t="s">
        <v>57</v>
      </c>
      <c r="D3" s="278"/>
      <c r="E3" s="278"/>
      <c r="F3" s="278"/>
      <c r="G3" s="279" t="s">
        <v>14</v>
      </c>
      <c r="H3" s="280" t="s">
        <v>63</v>
      </c>
    </row>
    <row r="4" spans="1:12" ht="13.9" customHeight="1" thickBot="1" x14ac:dyDescent="0.25">
      <c r="A4" s="281" t="s">
        <v>39</v>
      </c>
      <c r="B4" s="282"/>
      <c r="C4" s="283" t="s">
        <v>56</v>
      </c>
      <c r="D4" s="284"/>
      <c r="E4" s="284"/>
      <c r="F4" s="284"/>
      <c r="G4" s="284"/>
      <c r="H4" s="285"/>
    </row>
    <row r="5" spans="1:12" ht="13.5" customHeight="1" thickBot="1" x14ac:dyDescent="0.25">
      <c r="A5" s="286" t="s">
        <v>21</v>
      </c>
      <c r="B5" s="287" t="s">
        <v>22</v>
      </c>
      <c r="C5" s="288" t="s">
        <v>7</v>
      </c>
      <c r="D5" s="289" t="s">
        <v>8</v>
      </c>
      <c r="E5" s="331" t="s">
        <v>95</v>
      </c>
      <c r="F5" s="332"/>
      <c r="G5" s="332"/>
      <c r="H5" s="333"/>
      <c r="I5" s="211"/>
      <c r="J5" s="212"/>
      <c r="K5" s="212"/>
      <c r="L5" s="212"/>
    </row>
    <row r="6" spans="1:12" ht="13.5" thickBot="1" x14ac:dyDescent="0.25">
      <c r="A6" s="290" t="s">
        <v>15</v>
      </c>
      <c r="B6" s="291"/>
      <c r="C6" s="292"/>
      <c r="D6" s="293"/>
      <c r="E6" s="294" t="s">
        <v>0</v>
      </c>
      <c r="F6" s="295" t="s">
        <v>1</v>
      </c>
      <c r="G6" s="296" t="s">
        <v>94</v>
      </c>
      <c r="H6" s="297" t="s">
        <v>36</v>
      </c>
      <c r="I6" s="213"/>
      <c r="J6" s="214"/>
      <c r="K6" s="214"/>
      <c r="L6" s="214"/>
    </row>
    <row r="7" spans="1:12" ht="13.5" thickBot="1" x14ac:dyDescent="0.25">
      <c r="A7" s="298" t="s">
        <v>38</v>
      </c>
      <c r="B7" s="299"/>
      <c r="C7" s="300" t="s">
        <v>31</v>
      </c>
      <c r="D7" s="301" t="s">
        <v>52</v>
      </c>
      <c r="E7" s="302"/>
      <c r="F7" s="301"/>
      <c r="G7" s="303"/>
      <c r="H7" s="304">
        <f>SUM(G8:G8)</f>
        <v>0</v>
      </c>
      <c r="I7" s="46"/>
      <c r="J7" s="47"/>
      <c r="K7" s="47"/>
      <c r="L7" s="47"/>
    </row>
    <row r="8" spans="1:12" ht="13.5" thickBot="1" x14ac:dyDescent="0.25">
      <c r="A8" s="305" t="s">
        <v>53</v>
      </c>
      <c r="B8" s="306" t="s">
        <v>17</v>
      </c>
      <c r="C8" s="307" t="s">
        <v>20</v>
      </c>
      <c r="D8" s="308" t="s">
        <v>4</v>
      </c>
      <c r="E8" s="309">
        <v>1</v>
      </c>
      <c r="F8" s="310"/>
      <c r="G8" s="311">
        <f>IF(ISBLANK(E8),0,ROUND(E8*F8,2))</f>
        <v>0</v>
      </c>
      <c r="H8" s="312"/>
      <c r="I8" s="57"/>
      <c r="J8" s="47"/>
      <c r="K8" s="47"/>
      <c r="L8" s="47"/>
    </row>
    <row r="9" spans="1:12" ht="13.5" thickBot="1" x14ac:dyDescent="0.25">
      <c r="A9" s="313" t="s">
        <v>18</v>
      </c>
      <c r="B9" s="314"/>
      <c r="C9" s="315" t="s">
        <v>30</v>
      </c>
      <c r="D9" s="301" t="s">
        <v>52</v>
      </c>
      <c r="E9" s="302"/>
      <c r="F9" s="301"/>
      <c r="G9" s="303"/>
      <c r="H9" s="304">
        <f>SUM(G10:G13)</f>
        <v>0</v>
      </c>
      <c r="I9" s="46"/>
      <c r="J9" s="47"/>
      <c r="K9" s="47"/>
      <c r="L9" s="47"/>
    </row>
    <row r="10" spans="1:12" x14ac:dyDescent="0.2">
      <c r="A10" s="316" t="s">
        <v>35</v>
      </c>
      <c r="B10" s="317" t="s">
        <v>34</v>
      </c>
      <c r="C10" s="307" t="s">
        <v>19</v>
      </c>
      <c r="D10" s="308" t="s">
        <v>2</v>
      </c>
      <c r="E10" s="318">
        <v>7913.2</v>
      </c>
      <c r="F10" s="318"/>
      <c r="G10" s="311">
        <f>IF(ISBLANK(E10),0,ROUND(E10*F10,2))</f>
        <v>0</v>
      </c>
      <c r="H10" s="312"/>
      <c r="J10" s="47"/>
      <c r="K10" s="47"/>
      <c r="L10" s="47"/>
    </row>
    <row r="11" spans="1:12" x14ac:dyDescent="0.2">
      <c r="A11" s="316">
        <v>561100</v>
      </c>
      <c r="B11" s="317" t="s">
        <v>17</v>
      </c>
      <c r="C11" s="307" t="s">
        <v>32</v>
      </c>
      <c r="D11" s="308" t="s">
        <v>2</v>
      </c>
      <c r="E11" s="318">
        <v>15826.4</v>
      </c>
      <c r="F11" s="318"/>
      <c r="G11" s="311">
        <f>IF(ISBLANK(E11),0,ROUND(E11*F11,2))</f>
        <v>0</v>
      </c>
      <c r="H11" s="312"/>
      <c r="J11" s="47"/>
      <c r="K11" s="47"/>
      <c r="L11" s="47"/>
    </row>
    <row r="12" spans="1:12" x14ac:dyDescent="0.2">
      <c r="A12" s="305">
        <v>570000</v>
      </c>
      <c r="B12" s="306" t="s">
        <v>17</v>
      </c>
      <c r="C12" s="307" t="s">
        <v>58</v>
      </c>
      <c r="D12" s="308" t="s">
        <v>3</v>
      </c>
      <c r="E12" s="318">
        <v>395.66</v>
      </c>
      <c r="F12" s="318"/>
      <c r="G12" s="311">
        <f>IF(ISBLANK(E12),0,ROUND(E12*F12,2))</f>
        <v>0</v>
      </c>
      <c r="H12" s="312"/>
      <c r="J12" s="47"/>
      <c r="K12" s="47"/>
      <c r="L12" s="47"/>
    </row>
    <row r="13" spans="1:12" ht="13.5" thickBot="1" x14ac:dyDescent="0.25">
      <c r="A13" s="305">
        <v>570000</v>
      </c>
      <c r="B13" s="306" t="s">
        <v>17</v>
      </c>
      <c r="C13" s="307" t="s">
        <v>59</v>
      </c>
      <c r="D13" s="308" t="s">
        <v>3</v>
      </c>
      <c r="E13" s="318">
        <v>791.32</v>
      </c>
      <c r="F13" s="318"/>
      <c r="G13" s="311">
        <f t="shared" ref="G13" si="0">IF(ISBLANK(E13),0,ROUND(E13*F13,2))</f>
        <v>0</v>
      </c>
      <c r="H13" s="312"/>
      <c r="J13" s="47"/>
      <c r="K13" s="47"/>
      <c r="L13" s="47"/>
    </row>
    <row r="14" spans="1:12" ht="13.5" thickBot="1" x14ac:dyDescent="0.25">
      <c r="A14" s="313" t="s">
        <v>23</v>
      </c>
      <c r="B14" s="314"/>
      <c r="C14" s="315" t="s">
        <v>33</v>
      </c>
      <c r="D14" s="301" t="s">
        <v>52</v>
      </c>
      <c r="E14" s="302"/>
      <c r="F14" s="301"/>
      <c r="G14" s="303"/>
      <c r="H14" s="304">
        <f>SUM(G15:G16)</f>
        <v>0</v>
      </c>
      <c r="I14" s="46"/>
      <c r="J14" s="47"/>
      <c r="K14" s="47"/>
      <c r="L14" s="47"/>
    </row>
    <row r="15" spans="1:12" x14ac:dyDescent="0.2">
      <c r="A15" s="305">
        <v>822000</v>
      </c>
      <c r="B15" s="306" t="s">
        <v>17</v>
      </c>
      <c r="C15" s="307" t="s">
        <v>60</v>
      </c>
      <c r="D15" s="308" t="s">
        <v>2</v>
      </c>
      <c r="E15" s="318">
        <v>173.7</v>
      </c>
      <c r="F15" s="318"/>
      <c r="G15" s="311">
        <f>IF(ISBLANK(E15),0,ROUND(E15*F15,2))</f>
        <v>0</v>
      </c>
      <c r="H15" s="312"/>
      <c r="J15" s="47"/>
      <c r="K15" s="47"/>
      <c r="L15" s="47"/>
    </row>
    <row r="16" spans="1:12" ht="13.5" thickBot="1" x14ac:dyDescent="0.25">
      <c r="A16" s="305">
        <v>822000</v>
      </c>
      <c r="B16" s="306" t="s">
        <v>17</v>
      </c>
      <c r="C16" s="307" t="s">
        <v>61</v>
      </c>
      <c r="D16" s="308" t="s">
        <v>2</v>
      </c>
      <c r="E16" s="318">
        <v>58.4</v>
      </c>
      <c r="F16" s="318"/>
      <c r="G16" s="311">
        <f t="shared" ref="G16" si="1">IF(ISBLANK(E16),0,ROUND(E16*F16,2))</f>
        <v>0</v>
      </c>
      <c r="H16" s="312"/>
      <c r="J16" s="47"/>
      <c r="K16" s="47"/>
      <c r="L16" s="47"/>
    </row>
    <row r="17" spans="1:12" ht="54" customHeight="1" thickBot="1" x14ac:dyDescent="0.25">
      <c r="A17" s="313" t="s">
        <v>40</v>
      </c>
      <c r="B17" s="314"/>
      <c r="C17" s="315" t="s">
        <v>49</v>
      </c>
      <c r="D17" s="301" t="s">
        <v>52</v>
      </c>
      <c r="E17" s="302"/>
      <c r="F17" s="301"/>
      <c r="G17" s="303"/>
      <c r="H17" s="304">
        <f>SUM(G18:G22)</f>
        <v>0</v>
      </c>
      <c r="I17" s="46"/>
      <c r="J17" s="47"/>
      <c r="K17" s="47"/>
      <c r="L17" s="47"/>
    </row>
    <row r="18" spans="1:12" s="72" customFormat="1" x14ac:dyDescent="0.2">
      <c r="A18" s="319" t="s">
        <v>41</v>
      </c>
      <c r="B18" s="320" t="s">
        <v>16</v>
      </c>
      <c r="C18" s="321" t="s">
        <v>42</v>
      </c>
      <c r="D18" s="322" t="s">
        <v>4</v>
      </c>
      <c r="E18" s="323">
        <v>11</v>
      </c>
      <c r="F18" s="323"/>
      <c r="G18" s="324">
        <f>IF(ISBLANK(E18),0,ROUND(E18*F18,2))</f>
        <v>0</v>
      </c>
      <c r="H18" s="325"/>
      <c r="I18" s="70"/>
      <c r="J18" s="71"/>
      <c r="K18" s="71"/>
      <c r="L18" s="71"/>
    </row>
    <row r="19" spans="1:12" s="72" customFormat="1" x14ac:dyDescent="0.2">
      <c r="A19" s="319" t="s">
        <v>43</v>
      </c>
      <c r="B19" s="320" t="s">
        <v>16</v>
      </c>
      <c r="C19" s="326" t="s">
        <v>44</v>
      </c>
      <c r="D19" s="322" t="s">
        <v>4</v>
      </c>
      <c r="E19" s="323">
        <v>11</v>
      </c>
      <c r="F19" s="323"/>
      <c r="G19" s="324">
        <f>IF(ISBLANK(E19),0,ROUND(E19*F19,2))</f>
        <v>0</v>
      </c>
      <c r="H19" s="325"/>
      <c r="I19" s="70"/>
      <c r="J19" s="71"/>
      <c r="K19" s="71"/>
      <c r="L19" s="71"/>
    </row>
    <row r="20" spans="1:12" s="72" customFormat="1" x14ac:dyDescent="0.2">
      <c r="A20" s="319" t="s">
        <v>45</v>
      </c>
      <c r="B20" s="320" t="s">
        <v>16</v>
      </c>
      <c r="C20" s="326" t="s">
        <v>46</v>
      </c>
      <c r="D20" s="322" t="s">
        <v>4</v>
      </c>
      <c r="E20" s="323">
        <v>11</v>
      </c>
      <c r="F20" s="323"/>
      <c r="G20" s="324">
        <f t="shared" ref="G20:G21" si="2">IF(ISBLANK(E20),0,ROUND(E20*F20,2))</f>
        <v>0</v>
      </c>
      <c r="H20" s="325"/>
      <c r="I20" s="70"/>
      <c r="J20" s="71"/>
      <c r="K20" s="71"/>
      <c r="L20" s="71"/>
    </row>
    <row r="21" spans="1:12" s="72" customFormat="1" x14ac:dyDescent="0.2">
      <c r="A21" s="327" t="s">
        <v>15</v>
      </c>
      <c r="B21" s="320" t="s">
        <v>48</v>
      </c>
      <c r="C21" s="326" t="s">
        <v>50</v>
      </c>
      <c r="D21" s="322" t="s">
        <v>4</v>
      </c>
      <c r="E21" s="323">
        <v>11</v>
      </c>
      <c r="F21" s="323"/>
      <c r="G21" s="324">
        <f t="shared" si="2"/>
        <v>0</v>
      </c>
      <c r="H21" s="325"/>
      <c r="I21" s="70"/>
      <c r="J21" s="71"/>
      <c r="K21" s="71"/>
      <c r="L21" s="71"/>
    </row>
    <row r="22" spans="1:12" s="72" customFormat="1" ht="23.25" thickBot="1" x14ac:dyDescent="0.25">
      <c r="A22" s="319">
        <v>72872</v>
      </c>
      <c r="B22" s="320" t="s">
        <v>16</v>
      </c>
      <c r="C22" s="326" t="s">
        <v>51</v>
      </c>
      <c r="D22" s="322" t="s">
        <v>47</v>
      </c>
      <c r="E22" s="323">
        <v>1</v>
      </c>
      <c r="F22" s="323"/>
      <c r="G22" s="324">
        <f>IF(ISBLANK(E22),0,ROUND(E22*F22,2))</f>
        <v>0</v>
      </c>
      <c r="H22" s="325"/>
      <c r="I22" s="70"/>
      <c r="J22" s="71"/>
      <c r="K22" s="71"/>
      <c r="L22" s="71"/>
    </row>
    <row r="23" spans="1:12" ht="13.15" customHeight="1" thickBot="1" x14ac:dyDescent="0.25">
      <c r="A23" s="76" t="s">
        <v>6</v>
      </c>
      <c r="B23" s="77"/>
      <c r="C23" s="78" t="s">
        <v>37</v>
      </c>
      <c r="D23" s="79"/>
      <c r="E23" s="82"/>
      <c r="F23" s="83"/>
      <c r="G23" s="81">
        <f>SUBTOTAL(9,G7:G22)</f>
        <v>0</v>
      </c>
      <c r="H23" s="81">
        <f>SUBTOTAL(9,H7:H22)</f>
        <v>0</v>
      </c>
      <c r="I23" s="1"/>
      <c r="J23" s="84"/>
      <c r="K23" s="84"/>
      <c r="L23" s="84"/>
    </row>
  </sheetData>
  <mergeCells count="1">
    <mergeCell ref="E5:H5"/>
  </mergeCells>
  <printOptions horizontalCentered="1" verticalCentered="1"/>
  <pageMargins left="0.78740157480314965" right="0.78740157480314965" top="0.78740157480314965" bottom="0.78740157480314965" header="0.31496062992125984" footer="0.51181102362204722"/>
  <pageSetup paperSize="9" scale="60" fitToHeight="0" orientation="portrait" r:id="rId1"/>
  <headerFooter alignWithMargins="0">
    <oddHeader>&amp;C&amp;"Arial,Negrito"&amp;12&amp;F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grandes ítens</vt:lpstr>
      <vt:lpstr>Cronograma</vt:lpstr>
      <vt:lpstr>Cartilha</vt:lpstr>
      <vt:lpstr>Quantidades</vt:lpstr>
      <vt:lpstr>Cartilha!Area_de_impressao</vt:lpstr>
      <vt:lpstr>Cronograma!Area_de_impressao</vt:lpstr>
      <vt:lpstr>'grandes ítens'!Area_de_impressao</vt:lpstr>
      <vt:lpstr>Quantidades!Area_de_impressao</vt:lpstr>
      <vt:lpstr>Cartilha!Titulos_de_impressao</vt:lpstr>
      <vt:lpstr>'grandes ítens'!Titulos_de_impressao</vt:lpstr>
      <vt:lpstr>Quantidades!Titulos_de_impressao</vt:lpstr>
    </vt:vector>
  </TitlesOfParts>
  <Company>PARANACIDADE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Ruy  José da Costa</dc:creator>
  <cp:lastModifiedBy>Gildete Cristina Bonetti Vescovi</cp:lastModifiedBy>
  <cp:lastPrinted>2018-02-28T14:33:50Z</cp:lastPrinted>
  <dcterms:created xsi:type="dcterms:W3CDTF">2008-09-16T14:08:54Z</dcterms:created>
  <dcterms:modified xsi:type="dcterms:W3CDTF">2018-02-28T18:01:11Z</dcterms:modified>
</cp:coreProperties>
</file>