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D.O.S.U_Projetos\Projeto_Escolas\Escola_Irmã Neli\REFORMA COBERTURAS\LICITAÇÃO\"/>
    </mc:Choice>
  </mc:AlternateContent>
  <xr:revisionPtr revIDLastSave="0" documentId="13_ncr:1_{EE882204-71E9-4195-9E2D-38638875BD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RONOGRAMA" sheetId="2" r:id="rId2"/>
  </sheets>
  <externalReferences>
    <externalReference r:id="rId3"/>
    <externalReference r:id="rId4"/>
  </externalReferences>
  <definedNames>
    <definedName name="ACOMPANHAMENTO" localSheetId="1" hidden="1">IF(VALUE([1]MENU!$O$4)=2,"BM","PLE")</definedName>
    <definedName name="ACOMPANHAMENTO" hidden="1">IF(VALUE([2]MENU!$O$4)=2,"BM","PLE")</definedName>
    <definedName name="_xlnm.Print_Area" localSheetId="1">CRONOGRAMA!$A$1:$M$49</definedName>
    <definedName name="_xlnm.Print_Area" localSheetId="0">ORÇAMENTO!$A$1:$X$100</definedName>
    <definedName name="TIPOORCAMENTO" localSheetId="1" hidden="1">IF(VALUE([1]MENU!$O$3)=2,"Licitado","Proposto")</definedName>
    <definedName name="TIPOORCAMENTO" hidden="1">IF(VALUE([2]MENU!$O$3)=2,"Licitado","Proposto")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D3" i="2"/>
  <c r="I48" i="2"/>
  <c r="I47" i="2"/>
  <c r="D45" i="2"/>
  <c r="B26" i="2"/>
  <c r="B28" i="2"/>
  <c r="B24" i="2"/>
  <c r="B22" i="2"/>
  <c r="B20" i="2"/>
  <c r="B18" i="2"/>
  <c r="B16" i="2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81" i="1"/>
  <c r="X81" i="1" s="1"/>
  <c r="W73" i="1"/>
  <c r="X73" i="1" s="1"/>
  <c r="W72" i="1"/>
  <c r="X72" i="1" s="1"/>
  <c r="W71" i="1"/>
  <c r="X71" i="1" s="1"/>
  <c r="W70" i="1"/>
  <c r="X70" i="1" s="1"/>
  <c r="W69" i="1"/>
  <c r="X69" i="1" s="1"/>
  <c r="W68" i="1"/>
  <c r="X68" i="1" s="1"/>
  <c r="W67" i="1"/>
  <c r="X67" i="1" s="1"/>
  <c r="W66" i="1"/>
  <c r="X66" i="1" s="1"/>
  <c r="W35" i="1"/>
  <c r="X35" i="1" s="1"/>
  <c r="U33" i="1"/>
  <c r="W76" i="1"/>
  <c r="X76" i="1" s="1"/>
  <c r="W75" i="1"/>
  <c r="X75" i="1" s="1"/>
  <c r="W74" i="1"/>
  <c r="X74" i="1" s="1"/>
  <c r="W65" i="1"/>
  <c r="X65" i="1" s="1"/>
  <c r="W64" i="1"/>
  <c r="X64" i="1" s="1"/>
  <c r="W63" i="1"/>
  <c r="X63" i="1" s="1"/>
  <c r="W62" i="1"/>
  <c r="X62" i="1" s="1"/>
  <c r="W80" i="1"/>
  <c r="X80" i="1" s="1"/>
  <c r="W79" i="1"/>
  <c r="X79" i="1" s="1"/>
  <c r="W78" i="1"/>
  <c r="X78" i="1" s="1"/>
  <c r="W77" i="1"/>
  <c r="X77" i="1" s="1"/>
  <c r="W83" i="1"/>
  <c r="X83" i="1" s="1"/>
  <c r="W82" i="1"/>
  <c r="X82" i="1" s="1"/>
  <c r="W59" i="1"/>
  <c r="X59" i="1" s="1"/>
  <c r="W58" i="1"/>
  <c r="X58" i="1" s="1"/>
  <c r="W57" i="1"/>
  <c r="X57" i="1" s="1"/>
  <c r="W56" i="1"/>
  <c r="X56" i="1" s="1"/>
  <c r="W55" i="1"/>
  <c r="X55" i="1" s="1"/>
  <c r="W54" i="1"/>
  <c r="X54" i="1" s="1"/>
  <c r="W49" i="1"/>
  <c r="X49" i="1" s="1"/>
  <c r="W48" i="1"/>
  <c r="X48" i="1" s="1"/>
  <c r="W40" i="1"/>
  <c r="X40" i="1" s="1"/>
  <c r="W39" i="1"/>
  <c r="X39" i="1" s="1"/>
  <c r="W38" i="1"/>
  <c r="X38" i="1" s="1"/>
  <c r="W42" i="1"/>
  <c r="X42" i="1" s="1"/>
  <c r="W41" i="1"/>
  <c r="X41" i="1" s="1"/>
  <c r="W43" i="1"/>
  <c r="X43" i="1" s="1"/>
  <c r="W31" i="1"/>
  <c r="X31" i="1" s="1"/>
  <c r="W30" i="1"/>
  <c r="X30" i="1" s="1"/>
  <c r="W23" i="1"/>
  <c r="X23" i="1" s="1"/>
  <c r="W22" i="1"/>
  <c r="X22" i="1" s="1"/>
  <c r="W21" i="1"/>
  <c r="X21" i="1" s="1"/>
  <c r="W20" i="1"/>
  <c r="X20" i="1" s="1"/>
  <c r="W19" i="1"/>
  <c r="X19" i="1" s="1"/>
  <c r="O98" i="1"/>
  <c r="D48" i="2" s="1"/>
  <c r="X84" i="1" l="1"/>
  <c r="E28" i="2" s="1"/>
  <c r="X53" i="1"/>
  <c r="E24" i="2" s="1"/>
  <c r="B14" i="2"/>
  <c r="W61" i="1"/>
  <c r="X61" i="1" s="1"/>
  <c r="W52" i="1"/>
  <c r="X52" i="1" s="1"/>
  <c r="W51" i="1"/>
  <c r="X51" i="1" s="1"/>
  <c r="W50" i="1"/>
  <c r="X50" i="1" s="1"/>
  <c r="W47" i="1"/>
  <c r="X47" i="1" s="1"/>
  <c r="W45" i="1"/>
  <c r="X45" i="1" s="1"/>
  <c r="W44" i="1"/>
  <c r="X44" i="1" s="1"/>
  <c r="W37" i="1"/>
  <c r="X37" i="1" s="1"/>
  <c r="W34" i="1"/>
  <c r="X34" i="1" s="1"/>
  <c r="W33" i="1"/>
  <c r="X33" i="1" s="1"/>
  <c r="W32" i="1"/>
  <c r="X32" i="1" s="1"/>
  <c r="W29" i="1"/>
  <c r="X29" i="1" s="1"/>
  <c r="W28" i="1"/>
  <c r="X28" i="1" s="1"/>
  <c r="W26" i="1"/>
  <c r="X26" i="1" s="1"/>
  <c r="W25" i="1"/>
  <c r="X25" i="1" s="1"/>
  <c r="W24" i="1"/>
  <c r="X24" i="1" s="1"/>
  <c r="W18" i="1"/>
  <c r="X18" i="1" s="1"/>
  <c r="K26" i="2"/>
  <c r="H26" i="2" l="1"/>
  <c r="X27" i="1"/>
  <c r="E18" i="2" s="1"/>
  <c r="X17" i="1"/>
  <c r="X60" i="1"/>
  <c r="E26" i="2" s="1"/>
  <c r="G26" i="2" s="1"/>
  <c r="X46" i="1"/>
  <c r="E22" i="2" s="1"/>
  <c r="X36" i="1"/>
  <c r="E20" i="2" s="1"/>
  <c r="J26" i="2"/>
  <c r="X16" i="1" l="1"/>
  <c r="E16" i="2"/>
  <c r="I14" i="2" s="1"/>
  <c r="I26" i="2"/>
  <c r="E14" i="2"/>
  <c r="J14" i="2" l="1"/>
  <c r="J33" i="2"/>
  <c r="M14" i="2"/>
  <c r="L14" i="2"/>
  <c r="K14" i="2"/>
  <c r="G33" i="2"/>
  <c r="G14" i="2"/>
  <c r="H14" i="2"/>
  <c r="B33" i="2"/>
  <c r="X15" i="1"/>
  <c r="L33" i="2" l="1"/>
  <c r="L37" i="2" s="1"/>
  <c r="K33" i="2"/>
  <c r="K37" i="2" s="1"/>
  <c r="M33" i="2"/>
  <c r="M37" i="2" s="1"/>
  <c r="H33" i="2"/>
  <c r="H37" i="2" s="1"/>
  <c r="I33" i="2"/>
  <c r="I37" i="2" s="1"/>
  <c r="J37" i="2"/>
  <c r="G38" i="2"/>
  <c r="G37" i="2"/>
  <c r="U37" i="2" l="1"/>
  <c r="H38" i="2"/>
  <c r="I38" i="2" s="1"/>
  <c r="J38" i="2" s="1"/>
  <c r="K38" i="2" s="1"/>
  <c r="L38" i="2" s="1"/>
  <c r="M38" i="2" s="1"/>
  <c r="G42" i="2"/>
  <c r="H42" i="2" s="1"/>
  <c r="I42" i="2" s="1"/>
  <c r="J42" i="2" s="1"/>
  <c r="K42" i="2" l="1"/>
  <c r="L42" i="2" s="1"/>
  <c r="M42" i="2" s="1"/>
  <c r="U42" i="2" s="1"/>
</calcChain>
</file>

<file path=xl/sharedStrings.xml><?xml version="1.0" encoding="utf-8"?>
<sst xmlns="http://schemas.openxmlformats.org/spreadsheetml/2006/main" count="1335" uniqueCount="335">
  <si>
    <t>PO - PLANILHA ORÇAMENTÁRIA</t>
  </si>
  <si>
    <t>Grau de Sigilo</t>
  </si>
  <si>
    <t>LOTE</t>
  </si>
  <si>
    <t>Meta</t>
  </si>
  <si>
    <t>Nível 2</t>
  </si>
  <si>
    <t>Nível 3</t>
  </si>
  <si>
    <t>Nível 4</t>
  </si>
  <si>
    <t>Serviço</t>
  </si>
  <si>
    <t>#PUBLICO</t>
  </si>
  <si>
    <t>Nmax</t>
  </si>
  <si>
    <t>BDI 1</t>
  </si>
  <si>
    <t>BDI 2</t>
  </si>
  <si>
    <t>BDI 3</t>
  </si>
  <si>
    <t>APELIDO DO EMPREENDIMENTO</t>
  </si>
  <si>
    <t>Bom Sucesso do Sul</t>
  </si>
  <si>
    <t>REFORMA COZINHA CENTRO DE CONVIVÊNCIA</t>
  </si>
  <si>
    <t>Arredondamento</t>
  </si>
  <si>
    <t>LOCALIDADE SINAPI</t>
  </si>
  <si>
    <t>DATA BASE</t>
  </si>
  <si>
    <t>DESCRIÇÃO DO LOTE</t>
  </si>
  <si>
    <t>MUNICÍPIO / UF</t>
  </si>
  <si>
    <t>Quantidade</t>
  </si>
  <si>
    <t>QUANTIDADES: ACOMP. POR BM</t>
  </si>
  <si>
    <t>PREÇO UNITÁRIO LICITADO</t>
  </si>
  <si>
    <t>'[Referência 06-2024.xls]Banco'!$a5:$a$65536</t>
  </si>
  <si>
    <t>FILTRO</t>
  </si>
  <si>
    <t>CURITIBA</t>
  </si>
  <si>
    <t>RECURSO</t>
  </si>
  <si>
    <t>SGL RECURSO</t>
  </si>
  <si>
    <t>Custo Unitáro</t>
  </si>
  <si>
    <t>'[Referência 06-2024.xls]Banco'!$d$3</t>
  </si>
  <si>
    <t>BDI</t>
  </si>
  <si>
    <t>ERRO GERAL</t>
  </si>
  <si>
    <t>Preço Unitário</t>
  </si>
  <si>
    <t>OK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</si>
  <si>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</si>
  <si>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</si>
  <si>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</si>
  <si>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</si>
  <si>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</si>
  <si>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</si>
  <si>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</si>
  <si>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</si>
  <si>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</si>
  <si>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</si>
  <si>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</si>
  <si>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</si>
  <si>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</si>
  <si>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</si>
  <si>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</si>
  <si>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</si>
  <si>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</si>
  <si>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</si>
  <si>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</si>
  <si>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</si>
  <si>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</si>
  <si>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Custo Unitário (sem BDI) (R$)</t>
  </si>
  <si>
    <t>BDI
(%)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</si>
  <si>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</si>
  <si>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</si>
  <si>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</si>
  <si>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</si>
  <si>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</si>
  <si>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</si>
  <si>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</si>
  <si>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</si>
  <si>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Custo Unitário Referência (R$)</t>
  </si>
  <si>
    <t>Valor BDI</t>
  </si>
  <si>
    <t>Preço Total
Licit. (R$)</t>
  </si>
  <si>
    <t>Preço Unitário Edital (R$)</t>
  </si>
  <si>
    <t>S</t>
  </si>
  <si>
    <t/>
  </si>
  <si>
    <t>-</t>
  </si>
  <si>
    <t>SINAPI</t>
  </si>
  <si>
    <t>(Sem Código)</t>
  </si>
  <si>
    <t>RA</t>
  </si>
  <si>
    <t>L</t>
  </si>
  <si>
    <t>F</t>
  </si>
  <si>
    <t>1.</t>
  </si>
  <si>
    <t>1.1.</t>
  </si>
  <si>
    <t>SERVIÇOS PRELIMINARES</t>
  </si>
  <si>
    <t>97645</t>
  </si>
  <si>
    <t>M2</t>
  </si>
  <si>
    <t>SINAPI 97645</t>
  </si>
  <si>
    <t>SINAPI 97644</t>
  </si>
  <si>
    <t>97622</t>
  </si>
  <si>
    <t>DEMOLIÇÃO DE ALVENARIA DE BLOCO FURADO, DE FORMA MANUAL, SEM REAPROVEITAMENTO. AF_09/2023</t>
  </si>
  <si>
    <t>M3</t>
  </si>
  <si>
    <t>SINAPI 97622</t>
  </si>
  <si>
    <t>SINAPI 104790</t>
  </si>
  <si>
    <t>SINAPI 97627</t>
  </si>
  <si>
    <t>SINAPI 97631</t>
  </si>
  <si>
    <t>1.2.</t>
  </si>
  <si>
    <t>M</t>
  </si>
  <si>
    <t>SINAPI 93187</t>
  </si>
  <si>
    <t>SINAPI 103330</t>
  </si>
  <si>
    <t>SINAPI 87905</t>
  </si>
  <si>
    <t>SINAPI 87777</t>
  </si>
  <si>
    <t>SINAPI 87757</t>
  </si>
  <si>
    <t>1.3.</t>
  </si>
  <si>
    <t>SINAPI 87267</t>
  </si>
  <si>
    <t>SINAPI 87263</t>
  </si>
  <si>
    <t>SINAPI 88650</t>
  </si>
  <si>
    <t>1.4.</t>
  </si>
  <si>
    <t>Composição</t>
  </si>
  <si>
    <t>Composição AUX. 01</t>
  </si>
  <si>
    <t>Composição AUX. 02</t>
  </si>
  <si>
    <t>Composição AUX. 03</t>
  </si>
  <si>
    <t>SINAPI 101965</t>
  </si>
  <si>
    <t>1.5.</t>
  </si>
  <si>
    <t>SINAPI 99821</t>
  </si>
  <si>
    <t>94231</t>
  </si>
  <si>
    <t>RUFO EM CHAPA DE AÇO GALVANIZADO NÚMERO 24, CORTE DE 25 CM, INCLUSO TRANSPORTE VERTICAL. AF_07/2019</t>
  </si>
  <si>
    <t>SINAPI 94231</t>
  </si>
  <si>
    <t>SINAPI 96116</t>
  </si>
  <si>
    <t>Local</t>
  </si>
  <si>
    <t>Responsável Técnico</t>
  </si>
  <si>
    <t>Nome:</t>
  </si>
  <si>
    <t>CREA/CAU:</t>
  </si>
  <si>
    <t>Data</t>
  </si>
  <si>
    <t>CRONOGRAMA FÍSICO FINANCEIRO</t>
  </si>
  <si>
    <t xml:space="preserve">CNPJ: </t>
  </si>
  <si>
    <t>Valor (R$)</t>
  </si>
  <si>
    <t>Parcelas:</t>
  </si>
  <si>
    <t>% Período:</t>
  </si>
  <si>
    <t>2.2</t>
  </si>
  <si>
    <t xml:space="preserve">Total:    </t>
  </si>
  <si>
    <t>%:</t>
  </si>
  <si>
    <t>CONTROLE</t>
  </si>
  <si>
    <t>Repasse:</t>
  </si>
  <si>
    <t>Período:</t>
  </si>
  <si>
    <t>Outros:</t>
  </si>
  <si>
    <t>Investimento:</t>
  </si>
  <si>
    <t>*valor deve ser igual a zero para acerto dos centavos</t>
  </si>
  <si>
    <t>Acumulado:</t>
  </si>
  <si>
    <t>CNPJ:</t>
  </si>
  <si>
    <t>97628</t>
  </si>
  <si>
    <t>DEMOLIÇÃO DE LAJES, EM CONCRETO ARMADO, DE FORMA MANUAL, UTILIZANDO DISCO DE CORTE, SEM REAPROVEITAMENTO. AF_09/2023</t>
  </si>
  <si>
    <t>97647</t>
  </si>
  <si>
    <t>87527</t>
  </si>
  <si>
    <t>EMBOÇO, EM ARGAMASSA TRAÇO 1:2:8, PREPARO MECÂNICO, APLICADO MANUALMENTE EM PAREDES COM ÁREA MENOR QUE 5M², E =17,5MM, COM TALISCAS. AF_03/2024</t>
  </si>
  <si>
    <t>100328</t>
  </si>
  <si>
    <t>97650</t>
  </si>
  <si>
    <t>REMOÇÃO DE TRAMA DE MADEIRA PARA COBERTURA, DE FORMA MANUAL, SEM REAPROVEITAMENTO. AF_09/2023</t>
  </si>
  <si>
    <t>97652</t>
  </si>
  <si>
    <t>REMOÇÃO DE TESOURAS DE MADEIRA, COM VÃO MAIOR OU IGUAL A 8M, DE FORMA MANUAL, SEM REAPROVEITAMENTO. AF_09/2023</t>
  </si>
  <si>
    <t>UN</t>
  </si>
  <si>
    <t>104803</t>
  </si>
  <si>
    <t>REMOÇÃO CALHAS E RUFOS, DE FORMA MANUAL, SEM REAPROVEITAMENTO. AF_09/2023</t>
  </si>
  <si>
    <t>SINAPI-I</t>
  </si>
  <si>
    <t>10527</t>
  </si>
  <si>
    <t xml:space="preserve">LOCACAO DE ANDAIME METALICO TUBULAR DE ENCAIXE, TIPO DE TORRE, CADA PAINEL COM LARGURA DE 1 ATE 1,5 M E ALTURA DE *1,00* M, INCLUINDO DIAGONAL, BARRAS DE LIGACAO, SAPATAS OU RODIZIOS E DEMAIS ITENS NECESSARIOS A MONTAGEM (NAO INCLUI INSTALACAO)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</si>
  <si>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MXMES 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</si>
  <si>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</si>
  <si>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</si>
  <si>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</si>
  <si>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</si>
  <si>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</si>
  <si>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</si>
  <si>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</si>
  <si>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</si>
  <si>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</si>
  <si>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REFORMA ESCOLA IRMÃ NELI</t>
  </si>
  <si>
    <t>AUX. 04</t>
  </si>
  <si>
    <t>COLOCAÇÃO DE CAIBRO DE PINUS 5x5 EM TELHADOS DE MAIS DE 2 ÁGUAS, INCLUSO TRANSPORTE VERTICAL. AF_07/2019</t>
  </si>
  <si>
    <t>AUX. 05</t>
  </si>
  <si>
    <t>PERFIL "U" ENRIJECIDO, EM CHAPA DOBRADA DE ACO LAMINADO, E = 2,25 MM, 75x40x15 MM (17,7 KG/M) , COM CONEXÕES SOLDADAS, FUNDO ZARCÃO, INCLUSOS MÃO DE OBRA - FORNECIMENTO E INSTALAÇÃO. AF_01/2020_PA</t>
  </si>
  <si>
    <t xml:space="preserve">KG    </t>
  </si>
  <si>
    <t>AUX. 06</t>
  </si>
  <si>
    <t>ESTRUTURA TRELIÇADA DE COBERTURA, COM LIGAÇÕES SOLDADAS, INCLUSOS PERFIS METÁLICOS, CHAPAS METÁLICAS, MÃO DE OBRA E TRANSPORTE COM GUINDASTE - FORNECIMENTO E INSTALAÇÃO. AF_01/2020_PSA</t>
  </si>
  <si>
    <t>94213</t>
  </si>
  <si>
    <t>TELHAMENTO COM TELHA DE AÇO/ALUMÍNIO TP-40 E = 0,5 MM, COM ATÉ 2 ÁGUAS, INCLUSO IÇAMENTO. AF_07/2019</t>
  </si>
  <si>
    <t>94223</t>
  </si>
  <si>
    <t xml:space="preserve">CUMEEIRA NORMAL PARA TELHA TP-40, E = 0,5 MM, INCLUSO ACESSÓRIOS DE FIXAÇÃO E IÇAMENTO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</si>
  <si>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AUX. 08</t>
  </si>
  <si>
    <t>TELHA TERMOISOLANTE REVESTIDA EM ACO GALVALUME, FACE SUPERIOR TRAPEZOIDAL E FACE INFERIOR PLANA (NAO INCLUI ACESSORIOS DE FIXACAO), REVEST COM ESPESSURA DE 0,50 MM, COM PRE-PINTURA DE COR BRANCA NAS DUAS FACES, NUCLEO EM  OLIIOCIANURATO (PIR) COM ESPESSURA DE 50 MM</t>
  </si>
  <si>
    <t>94216</t>
  </si>
  <si>
    <t>TELHAMENTO COM TELHA METÁLICA TERMOACÚSTICA E = 30 MM, TIPO SANDUICHE, COM PRÉ-PINTURA NA COR BRANCA NAS DUAS FACES, INCLUSO IÇAMENTO. AF_07/2019</t>
  </si>
  <si>
    <t>1.2.1</t>
  </si>
  <si>
    <t>1.2.2</t>
  </si>
  <si>
    <t>1.2.3</t>
  </si>
  <si>
    <t>1.2.4</t>
  </si>
  <si>
    <t>1.2.5</t>
  </si>
  <si>
    <t>1.2.6</t>
  </si>
  <si>
    <t>1.2.7</t>
  </si>
  <si>
    <t>COBERTURA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</si>
  <si>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</si>
  <si>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</si>
  <si>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</si>
  <si>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</si>
  <si>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</si>
  <si>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</si>
  <si>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</si>
  <si>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</si>
  <si>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</si>
  <si>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103334</t>
  </si>
  <si>
    <t>ALVENARIA DE VEDAÇÃO DE BLOCOS CERÂMICOS FURADOS NA HORIZONTAL DE 14X9X19 CM (ESPESSURA 14 CM, BLOCO DEITADO) E ARGAMASSA DE ASSENTAMENTO COM PREPARO EM BETONEIRA. AF_12/2021</t>
  </si>
  <si>
    <t>92413</t>
  </si>
  <si>
    <t>MONTAGEM E DESMONTAGEM DE FÔRMA DE PILARES RETANGULARES E ESTRUTURAS SIMILARES, PÉ-DIREITO SIMPLES, EM MADEIRA SERRADA, 4 UTILIZAÇÕES. AF_09/2020</t>
  </si>
  <si>
    <t>96539</t>
  </si>
  <si>
    <t>FABRICAÇÃO, MONTAGEM E DESMONTAGEM DE FÔRMA PARA VIGA BALDRAME, EM CHAPA DE MADEIRA COMPENSADA RESINADA, E=17 MM, 2 UTILIZAÇÕES. AF_01/2024</t>
  </si>
  <si>
    <t>92799</t>
  </si>
  <si>
    <t>CORTE E DOBRA DE AÇO CA-60, DIÂMETRO DE 4,2 MM. AF_06/2022</t>
  </si>
  <si>
    <t>KG</t>
  </si>
  <si>
    <t>92761</t>
  </si>
  <si>
    <t>ARMAÇÃO DE PILAR OU VIGA DE ESTRUTURA CONVENCIONAL DE CONCRETO ARMADO UTILIZANDO AÇO CA-50 DE 8,0 MM - MONTAGEM. AF_06/2022</t>
  </si>
  <si>
    <t>103669</t>
  </si>
  <si>
    <t>CONCRETAGEM DE PILARES, FCK = 25 MPA,  COM USO DE BALDES - LANÇAMENTO, ADENSAMENTO E ACABAMENTO. AF_02/2022</t>
  </si>
  <si>
    <t>EMBOÇO, EM ARGAMASSA TRAÇO 1:2:8, PREPARO MECÂNICO, APLICADO MANUALMENTE EM PAREDES INTERNAS DE AMBIENTES COM ÁREA MENOR QUE 5M², E =17,5MM, COM TALISCAS. AF_03/2024</t>
  </si>
  <si>
    <t>104640</t>
  </si>
  <si>
    <t>PINTURA LÁTEX ACRÍLICA STANDARD, APLICAÇÃO MANUAL EM TETO, DUAS DEMÃOS. AF_04/2023</t>
  </si>
  <si>
    <t>PAREDE CORTA FOGO</t>
  </si>
  <si>
    <t>1.4.1</t>
  </si>
  <si>
    <t>1.4.2</t>
  </si>
  <si>
    <t>1.4.3</t>
  </si>
  <si>
    <t>1.4.4</t>
  </si>
  <si>
    <t>1.4.5</t>
  </si>
  <si>
    <t>1.4.6</t>
  </si>
  <si>
    <t>102488</t>
  </si>
  <si>
    <t>PREPARO DE SUPERFÍCIE PARA PINTURA - LIXAMENTO E LIMPEZA COM JATO DE ALTA PRESSÃO. AF_05/2021</t>
  </si>
  <si>
    <t>98554</t>
  </si>
  <si>
    <t>IMPERMEABILIZAÇÃO DE SUPERFÍCIE COM MEMBRANA À BASE DE RESINA ACRÍLICA, 3 DEMÃOS. AF_09/2023</t>
  </si>
  <si>
    <t>94229</t>
  </si>
  <si>
    <t>CALHA EM CHAPA DE AÇO GALVANIZADO NÚMERO 24, DESENVOLVIMENTO DE 100 CM, INCLUSO TRANSPORTE VERTICAL. AF_07/2019</t>
  </si>
  <si>
    <t>100327</t>
  </si>
  <si>
    <t>RUFO EXTERNO/INTERNO EM CHAPA DE AÇO GALVANIZADO NÚMERO 26, CORTE DE 33 CM, INCLUSO IÇAMENTO. AF_07/2019</t>
  </si>
  <si>
    <t>96114</t>
  </si>
  <si>
    <t>FORRO EM DRYWALL, PARA AMBIENTES COMERCIAIS, INCLUSIVE ESTRUTURA BIRECIONAL DE FIXAÇÃO. AF_08/2023_PS</t>
  </si>
  <si>
    <t>CALHAS</t>
  </si>
  <si>
    <t>FORRO</t>
  </si>
  <si>
    <t>97640</t>
  </si>
  <si>
    <t>REMOÇÃO DE FORROS DE DRYWALL, PVC E FIBROMINERAL, DE FORMA MANUAL, SEM REAPROVEITAMENTO. AF_09/2023</t>
  </si>
  <si>
    <t>97642</t>
  </si>
  <si>
    <t>REMOÇÃO DE TRAMA METÁLICA OU DE MADEIRA PARA FORRO, DE FORMA MANUAL, SEM REAPROVEITAMENTO. AF_09/2023</t>
  </si>
  <si>
    <t>96486</t>
  </si>
  <si>
    <t>FORRO EM RÉGUAS DE PVC, LISO, FOLHAS DE 10cm DE LARGURA, PARA AMBIENTES COMERCIAIS, INCLUSIVE ESTRUTURA BIDIRECIONAL DE FIXAÇÃO 60x60cm, EM PERFIL METÁLICO RETANGULAR 20x30mm E=2mm. AF_08/2023_PS</t>
  </si>
  <si>
    <t>96121</t>
  </si>
  <si>
    <t>ACABAMENTOS PARA FORRO (RODA-FORRO EM PERFIL CANTONEIRA PLÁSTICO). AF_08/2023</t>
  </si>
  <si>
    <t>AUX. 07</t>
  </si>
  <si>
    <t xml:space="preserve">COLOCAÇÃO DE ESPELHO DE BEIRAL COM TABUA APARELHADA *2,5 X 25* CM, EM MASSARAMDUBA, ANGELIM OU EQUIVALENTE,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</si>
  <si>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102219</t>
  </si>
  <si>
    <t>PINTURA TINTA DE ACABAMENTO (PIGMENTADA) ESMALTE SINTÉTICO ACETINADO EM MADEIRA, 2 DEMÃOS. AF_01/2021</t>
  </si>
  <si>
    <t>1.5.1</t>
  </si>
  <si>
    <t>1.5.2</t>
  </si>
  <si>
    <t>1.5.3</t>
  </si>
  <si>
    <t>1.5.4</t>
  </si>
  <si>
    <t>1.5.5</t>
  </si>
  <si>
    <t>1.5.6</t>
  </si>
  <si>
    <t>1.6.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</si>
  <si>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</si>
  <si>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</si>
  <si>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</si>
  <si>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</si>
  <si>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</si>
  <si>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</si>
  <si>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</si>
  <si>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</si>
  <si>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</si>
  <si>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</si>
  <si>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</si>
  <si>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</si>
  <si>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</si>
  <si>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</si>
  <si>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REMOÇÃO DE JANELAS, DE FORMA MANUAL, SEM REAPROVEITAMENTO. AF_09/2023</t>
  </si>
  <si>
    <t>101747</t>
  </si>
  <si>
    <t>PISO EM CONCRETO 20 MPA PREPARO MECÂNICO, ESPESSURA 7CM. AF_09/2020</t>
  </si>
  <si>
    <t>89800</t>
  </si>
  <si>
    <t>TUBO PVC, SERIE NORMAL, ESGOTO PREDIAL, DN 100 MM, FORNECIDO E INSTALADO EM PRUMADA DE ESGOTO SANITÁRIO OU VENTILAÇÃO. AF_08/2022</t>
  </si>
  <si>
    <t>89712</t>
  </si>
  <si>
    <t>TUBO PVC, SERIE NORMAL, ESGOTO PREDIAL, DN 50 MM, FORNECIDO E INSTALADO EM RAMAL DE DESCARGA OU RAMAL DE ESGOTO SANITÁRIO. AF_08/2022</t>
  </si>
  <si>
    <t>89731</t>
  </si>
  <si>
    <t>JOELHO 90 GRAUS, PVC, SERIE NORMAL, ESGOTO PREDIAL, DN 50 MM, JUNTA ELÁSTICA, FORNECIDO E INSTALADO EM RAMAL DE DESCARGA OU RAMAL DE ESGOTO SANITÁRIO. AF_08/2022</t>
  </si>
  <si>
    <t>89753</t>
  </si>
  <si>
    <t>LUVA SIMPLES, PVC, SERIE NORMAL, ESGOTO PREDIAL, DN 50 MM, JUNTA ELÁSTICA, FORNECIDO E INSTALADO EM RAMAL DE DESCARGA OU RAMAL DE ESGOTO SANITÁRIO. AF_08/2022</t>
  </si>
  <si>
    <t>89784</t>
  </si>
  <si>
    <t>TE, PVC, SERIE NORMAL, ESGOTO PREDIAL, DN 50 X 50 MM, JUNTA ELÁSTICA, FORNECIDO E INSTALADO EM RAMAL DE DESCARGA OU RAMAL DE ESGOTO SANITÁRIO. AF_08/2022</t>
  </si>
  <si>
    <t>98106</t>
  </si>
  <si>
    <t>CAIXA DE GORDURA ESPECIAL (CAPACIDADE: 312 L - PARA ATÉ 146 PESSOAS SERVIDAS NO PICO), RETANGULAR, EM ALVENARIA COM TIJOLOS CERÂMICOS MACIÇOS, DIMENSÕES INTERNAS = 0,4X1,2 M, ALTURA INTERNA = 1 M. AF_12/2020</t>
  </si>
  <si>
    <t>91338</t>
  </si>
  <si>
    <t>PORTA DE ALUMÍNIO DE ABRIR COM LAMBRI, FOLHA DE 0,80 ABRIR + 0,70 FIXA, COM GUARNIÇÃO, FIXAÇÃO COM PARAFUSOS - FORNECIMENTO E INSTALAÇÃO. AF_12/2019</t>
  </si>
  <si>
    <t>AUX. 10</t>
  </si>
  <si>
    <t>APLICAÇÃO DE REVESTIMENTO CERÂMICO PARA PISO COM PLACAS TIPO PORCELANATO DE DIMENSÕES 80X80 CM EM AMBIENTES DE ÁREA MENOR QUE 5 M². (EXCETO FORNECIMENTO DO PORCELANATO)</t>
  </si>
  <si>
    <t>COZINHA</t>
  </si>
  <si>
    <t>1.2.8</t>
  </si>
  <si>
    <t>REMOÇÃO DE ENTULHOS E LIMPEZA TOTAL DA LAJE, TRANSPORTE HORIZONTAL E VERTICAL MANUAL, 1 PAVIMENTO, EM SACOS DE 20 KG, COM CARGA EM CAMINHÃO BASCULANTE</t>
  </si>
  <si>
    <t>1.6.15</t>
  </si>
  <si>
    <t>1.6.16</t>
  </si>
  <si>
    <t>1.6.17</t>
  </si>
  <si>
    <t>1.6.18</t>
  </si>
  <si>
    <t>1.6.19</t>
  </si>
  <si>
    <t>1.6.20</t>
  </si>
  <si>
    <t>1.6.21</t>
  </si>
  <si>
    <t>1.6.22</t>
  </si>
  <si>
    <t>1.6.23</t>
  </si>
  <si>
    <t>92979</t>
  </si>
  <si>
    <t>CABO DE COBRE FLEXÍVEL ISOLADO, 10 MM², ANTI-CHAMA 450/750 V, PARA DISTRIBUIÇÃO - FORNECIMENTO E INSTALAÇÃO. AF_10/2020</t>
  </si>
  <si>
    <t>91930</t>
  </si>
  <si>
    <t>CABO DE COBRE FLEXÍVEL ISOLADO, 6 MM², ANTI-CHAMA 450/750 V, PARA CIRCUITOS TERMINAIS - FORNECIMENTO E INSTALAÇÃO. AF_03/2023</t>
  </si>
  <si>
    <t>91928</t>
  </si>
  <si>
    <t>CABO DE COBRE FLEXÍVEL ISOLADO, 4 MM², ANTI-CHAMA 450/750 V, PARA CIRCUITOS TERMINAIS - FORNECIMENTO E INSTALAÇÃO. AF_03/2023</t>
  </si>
  <si>
    <t>91924</t>
  </si>
  <si>
    <t>CABO DE COBRE FLEXÍVEL ISOLADO, 1,5 MM², ANTI-CHAMA 450/750 V, PARA CIRCUITOS TERMINAIS - FORNECIMENTO E INSTALAÇÃO. AF_03/2023</t>
  </si>
  <si>
    <t>93664</t>
  </si>
  <si>
    <t>DISJUNTOR BIPOLAR TIPO DIN, CORRENTE NOMINAL DE 32A - FORNECIMENTO E INSTALAÇÃO. AF_10/2020</t>
  </si>
  <si>
    <t>95727</t>
  </si>
  <si>
    <t>ELETRODUTO RÍGIDO SOLDÁVEL, PVC, DN 25 MM (3/4"), APARENTE - FORNECIMENTO E INSTALAÇÃO. AF_10/2022_PA</t>
  </si>
  <si>
    <t>104396</t>
  </si>
  <si>
    <t>CONDULETE DE PVC, TIPO E, PARA ELETRODUTO DE PVC SOLDÁVEL DN 25 MM (3/4''), APARENTE - FORNECIMENTO E INSTALAÇÃO. AF_10/2022</t>
  </si>
  <si>
    <t>92005</t>
  </si>
  <si>
    <t>TOMADA MÉDIA DE EMBUTIR (2 MÓDULOS), 2P+T 20 A, INCLUINDO SUPORTE E PLACA - FORNECIMENTO E INSTALAÇÃO. AF_03/2023</t>
  </si>
  <si>
    <t>103782</t>
  </si>
  <si>
    <t>LUMINÁRIA TIPO PLAFON CIRCULAR, DE SOBREPOR, COM LED DE 50 W - FORNECIMENTO E INSTALAÇÃO. AF_03/2022</t>
  </si>
  <si>
    <t>1.7.</t>
  </si>
  <si>
    <t>1.7.1</t>
  </si>
  <si>
    <t>1.7.2</t>
  </si>
  <si>
    <t>1.7.3</t>
  </si>
  <si>
    <t>1.7.4</t>
  </si>
  <si>
    <t>1.7.5</t>
  </si>
  <si>
    <t>1.7.6</t>
  </si>
  <si>
    <t>97599</t>
  </si>
  <si>
    <t>LUMINÁRIA DE EMERGÊNCIA, COM 30 LÂMPADAS LED DE 2 W, SEM REATOR - FORNECIMENTO E INSTALAÇÃO. AF_09/2024</t>
  </si>
  <si>
    <t>95726</t>
  </si>
  <si>
    <t>ELETRODUTO RÍGIDO SOLDÁVEL, PVC, DN 20 MM (1/2"), APARENTE - FORNECIMENTO E INSTALAÇÃO. AF_10/2022_PA</t>
  </si>
  <si>
    <t>104395</t>
  </si>
  <si>
    <t>CONDULETE DE PVC, TIPO E, PARA ELETRODUTO DE PVC SOLDÁVEL DN 20 MM (1/2''), APARENTE - FORNECIMENTO E INSTALAÇÃO. AF_10/2022</t>
  </si>
  <si>
    <t>91992</t>
  </si>
  <si>
    <t>TOMADA ALTA DE EMBUTIR (1 MÓDULO), 2P+T 10 A, INCLUINDO SUPORTE E PLACA - FORNECIMENTO E INSTALAÇÃO. AF_03/2023</t>
  </si>
  <si>
    <t>104751</t>
  </si>
  <si>
    <t>CONECTOR DE DERIVAÇÃO PERFURANTE PARA CABOS DE 16 A 120 MM2 - FORNECIMENTO E INSTALAÇÃO. AF_08/2023</t>
  </si>
  <si>
    <t>01-25 (DES.)</t>
  </si>
  <si>
    <t>RETIRADA E RECOLOCAÇÃO DE  TELHA METÁLICA, COM ATÉ DUAS ÁGUAS, INCLUSO IÇAMENTO. AF_07/2019</t>
  </si>
  <si>
    <t>REMOÇÃO DE TELHAS E CUMEEIRAS DE FIBROCIMENTO OU METÁLICAS, DE FORMA MANUAL, COM REAPROVEITAMENTO. AF_09/2023</t>
  </si>
  <si>
    <t>ILUMINAÇÃO DE EMERGÊNCIA</t>
  </si>
  <si>
    <t>EMPRESA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</si>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</sst>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mmm\-yy;@"/>
    <numFmt numFmtId="165" formatCode="_(* #,##0.00_);_(* \(#,##0.00\);_(* \-??_);_(@_)"/>
    <numFmt numFmtId="166" formatCode="General;General"/>
    <numFmt numFmtId="167" formatCode="[$-F800]dddd\,\ mmmm\ dd\,\ yyyy"/>
    <numFmt numFmtId="168" formatCode="_-* #,##0.00_-;\-* #,##0.00_-;_-* \-??_-;_-@_-"/>
    <numFmt numFmtId="169" formatCode="_(\ #,##0.00_);_(&quot; (&quot;#,##0.00\);_(&quot; -&quot;??_);_(@_)"/>
    <numFmt numFmtId="170" formatCode="mm/yy"/>
    <numFmt numFmtId="171" formatCode="0\."/>
    <numFmt numFmtId="172" formatCode="_-&quot;R$&quot;* #,##0.00_-;\-&quot;R$&quot;* #,##0.00_-;_-&quot;R$&quot;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b/>
      <sz val="11"/>
      <color indexed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8"/>
      <color indexed="10"/>
      <name val="Calibri"/>
      <family val="2"/>
    </font>
    <font>
      <b/>
      <sz val="7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4"/>
      <name val="Arial"/>
      <family val="2"/>
    </font>
    <font>
      <b/>
      <sz val="12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  <fill>
      <patternFill patternType="lightUp">
        <fgColor indexed="22"/>
      </patternFill>
    </fill>
    <fill>
      <patternFill patternType="lightUp"/>
    </fill>
    <fill>
      <patternFill patternType="lightUp"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0" fontId="23" fillId="0" borderId="0"/>
    <xf numFmtId="168" fontId="9" fillId="0" borderId="0" applyFill="0" applyBorder="0" applyAlignment="0" applyProtection="0"/>
    <xf numFmtId="9" fontId="9" fillId="0" borderId="0" applyFill="0" applyBorder="0" applyAlignment="0" applyProtection="0"/>
    <xf numFmtId="172" fontId="1" fillId="0" borderId="0" applyFont="0" applyFill="0" applyBorder="0" applyAlignment="0" applyProtection="0"/>
  </cellStyleXfs>
  <cellXfs count="195">
    <xf numFmtId="0" fontId="0" fillId="0" borderId="0" xfId="0"/>
    <xf numFmtId="165" fontId="0" fillId="0" borderId="17" xfId="1" applyNumberFormat="1" applyFont="1" applyFill="1" applyBorder="1" applyAlignment="1" applyProtection="1">
      <alignment vertical="center" shrinkToFit="1"/>
    </xf>
    <xf numFmtId="165" fontId="0" fillId="0" borderId="18" xfId="1" applyNumberFormat="1" applyFont="1" applyFill="1" applyBorder="1" applyAlignment="1" applyProtection="1">
      <alignment horizontal="center" vertical="center" shrinkToFit="1"/>
    </xf>
    <xf numFmtId="165" fontId="0" fillId="0" borderId="16" xfId="1" applyNumberFormat="1" applyFont="1" applyFill="1" applyBorder="1" applyAlignment="1" applyProtection="1">
      <alignment vertical="center" shrinkToFit="1"/>
    </xf>
    <xf numFmtId="10" fontId="0" fillId="0" borderId="18" xfId="1" applyNumberFormat="1" applyFont="1" applyFill="1" applyBorder="1" applyAlignment="1" applyProtection="1">
      <alignment vertical="center" shrinkToFit="1"/>
    </xf>
    <xf numFmtId="165" fontId="0" fillId="0" borderId="17" xfId="1" applyNumberFormat="1" applyFont="1" applyFill="1" applyBorder="1" applyAlignment="1" applyProtection="1">
      <alignment horizontal="center" vertical="center" shrinkToFit="1"/>
    </xf>
    <xf numFmtId="165" fontId="0" fillId="0" borderId="18" xfId="1" applyNumberFormat="1" applyFont="1" applyFill="1" applyBorder="1" applyAlignment="1" applyProtection="1">
      <alignment vertical="center" shrinkToFit="1"/>
    </xf>
    <xf numFmtId="165" fontId="6" fillId="5" borderId="23" xfId="1" applyNumberFormat="1" applyFont="1" applyFill="1" applyBorder="1" applyAlignment="1" applyProtection="1">
      <alignment horizontal="center" vertical="center"/>
    </xf>
    <xf numFmtId="10" fontId="6" fillId="5" borderId="23" xfId="2" applyNumberFormat="1" applyFont="1" applyFill="1" applyBorder="1" applyAlignment="1" applyProtection="1">
      <alignment horizontal="center" vertical="center"/>
    </xf>
    <xf numFmtId="165" fontId="6" fillId="5" borderId="24" xfId="1" applyNumberFormat="1" applyFont="1" applyFill="1" applyBorder="1" applyAlignment="1" applyProtection="1">
      <alignment horizontal="center" vertical="center" shrinkToFit="1"/>
    </xf>
    <xf numFmtId="165" fontId="18" fillId="5" borderId="4" xfId="1" applyNumberFormat="1" applyFont="1" applyFill="1" applyBorder="1" applyAlignment="1" applyProtection="1">
      <alignment horizontal="center" vertical="center" shrinkToFit="1"/>
    </xf>
    <xf numFmtId="165" fontId="18" fillId="5" borderId="24" xfId="1" applyNumberFormat="1" applyFont="1" applyFill="1" applyBorder="1" applyAlignment="1" applyProtection="1">
      <alignment horizontal="center" vertical="center" shrinkToFit="1"/>
    </xf>
    <xf numFmtId="165" fontId="6" fillId="5" borderId="25" xfId="1" applyNumberFormat="1" applyFont="1" applyFill="1" applyBorder="1" applyAlignment="1" applyProtection="1">
      <alignment horizontal="center" vertical="center"/>
    </xf>
    <xf numFmtId="10" fontId="6" fillId="5" borderId="26" xfId="1" applyNumberFormat="1" applyFont="1" applyFill="1" applyBorder="1" applyAlignment="1" applyProtection="1">
      <alignment horizontal="center" vertical="center"/>
    </xf>
    <xf numFmtId="10" fontId="6" fillId="5" borderId="2" xfId="1" applyNumberFormat="1" applyFont="1" applyFill="1" applyBorder="1" applyAlignment="1" applyProtection="1">
      <alignment horizontal="center" vertical="center"/>
    </xf>
    <xf numFmtId="10" fontId="6" fillId="5" borderId="25" xfId="1" applyNumberFormat="1" applyFont="1" applyFill="1" applyBorder="1" applyAlignment="1" applyProtection="1">
      <alignment horizontal="center" vertical="center"/>
    </xf>
    <xf numFmtId="165" fontId="6" fillId="5" borderId="27" xfId="1" applyNumberFormat="1" applyFont="1" applyFill="1" applyBorder="1" applyAlignment="1" applyProtection="1">
      <alignment horizontal="center" vertical="center" shrinkToFit="1"/>
    </xf>
    <xf numFmtId="165" fontId="6" fillId="5" borderId="26" xfId="1" applyNumberFormat="1" applyFont="1" applyFill="1" applyBorder="1" applyAlignment="1" applyProtection="1">
      <alignment horizontal="center" vertical="center"/>
    </xf>
    <xf numFmtId="169" fontId="1" fillId="0" borderId="34" xfId="1" applyNumberFormat="1" applyFill="1" applyBorder="1" applyAlignment="1" applyProtection="1">
      <alignment horizontal="right" shrinkToFit="1"/>
    </xf>
    <xf numFmtId="169" fontId="0" fillId="0" borderId="9" xfId="1" applyNumberFormat="1" applyFont="1" applyFill="1" applyBorder="1" applyAlignment="1" applyProtection="1">
      <alignment horizontal="center" vertical="center"/>
    </xf>
    <xf numFmtId="10" fontId="20" fillId="0" borderId="35" xfId="7" applyNumberFormat="1" applyFont="1" applyFill="1" applyBorder="1" applyAlignment="1" applyProtection="1">
      <alignment horizontal="center"/>
    </xf>
    <xf numFmtId="10" fontId="20" fillId="0" borderId="36" xfId="7" applyNumberFormat="1" applyFont="1" applyFill="1" applyBorder="1" applyAlignment="1" applyProtection="1">
      <alignment horizontal="center"/>
    </xf>
    <xf numFmtId="10" fontId="20" fillId="0" borderId="37" xfId="7" applyNumberFormat="1" applyFont="1" applyFill="1" applyBorder="1" applyAlignment="1" applyProtection="1">
      <alignment horizontal="center"/>
    </xf>
    <xf numFmtId="168" fontId="0" fillId="0" borderId="38" xfId="6" applyFont="1" applyFill="1" applyBorder="1" applyAlignment="1" applyProtection="1">
      <alignment horizontal="right" shrinkToFit="1"/>
    </xf>
    <xf numFmtId="169" fontId="0" fillId="0" borderId="1" xfId="1" applyNumberFormat="1" applyFont="1" applyFill="1" applyBorder="1" applyAlignment="1" applyProtection="1">
      <alignment horizontal="center" vertical="center"/>
    </xf>
    <xf numFmtId="10" fontId="27" fillId="0" borderId="39" xfId="7" applyNumberFormat="1" applyFont="1" applyFill="1" applyBorder="1" applyAlignment="1" applyProtection="1">
      <alignment horizontal="center"/>
      <protection locked="0"/>
    </xf>
    <xf numFmtId="10" fontId="27" fillId="0" borderId="40" xfId="7" applyNumberFormat="1" applyFont="1" applyFill="1" applyBorder="1" applyAlignment="1" applyProtection="1">
      <alignment horizontal="center"/>
      <protection locked="0"/>
    </xf>
    <xf numFmtId="10" fontId="20" fillId="0" borderId="35" xfId="7" applyNumberFormat="1" applyFont="1" applyFill="1" applyBorder="1" applyAlignment="1" applyProtection="1">
      <alignment horizontal="center"/>
      <protection locked="0"/>
    </xf>
    <xf numFmtId="10" fontId="20" fillId="0" borderId="36" xfId="7" applyNumberFormat="1" applyFont="1" applyFill="1" applyBorder="1" applyAlignment="1" applyProtection="1">
      <alignment horizontal="center"/>
      <protection locked="0"/>
    </xf>
    <xf numFmtId="168" fontId="0" fillId="6" borderId="23" xfId="6" applyFont="1" applyFill="1" applyBorder="1" applyAlignment="1" applyProtection="1">
      <alignment horizontal="center"/>
    </xf>
    <xf numFmtId="168" fontId="0" fillId="9" borderId="43" xfId="6" applyFont="1" applyFill="1" applyBorder="1" applyAlignment="1" applyProtection="1">
      <alignment horizontal="center"/>
    </xf>
    <xf numFmtId="168" fontId="0" fillId="9" borderId="44" xfId="6" applyFont="1" applyFill="1" applyBorder="1" applyAlignment="1" applyProtection="1">
      <alignment horizontal="right"/>
    </xf>
    <xf numFmtId="10" fontId="0" fillId="9" borderId="45" xfId="2" applyNumberFormat="1" applyFont="1" applyFill="1" applyBorder="1" applyAlignment="1" applyProtection="1"/>
    <xf numFmtId="10" fontId="0" fillId="9" borderId="46" xfId="7" applyNumberFormat="1" applyFont="1" applyFill="1" applyBorder="1" applyAlignment="1" applyProtection="1"/>
    <xf numFmtId="10" fontId="0" fillId="9" borderId="47" xfId="7" applyNumberFormat="1" applyFont="1" applyFill="1" applyBorder="1" applyAlignment="1" applyProtection="1"/>
    <xf numFmtId="168" fontId="0" fillId="0" borderId="15" xfId="6" applyFont="1" applyFill="1" applyBorder="1" applyAlignment="1" applyProtection="1">
      <alignment horizontal="center"/>
    </xf>
    <xf numFmtId="168" fontId="0" fillId="0" borderId="48" xfId="6" applyFont="1" applyFill="1" applyBorder="1" applyAlignment="1" applyProtection="1">
      <alignment horizontal="right"/>
    </xf>
    <xf numFmtId="43" fontId="1" fillId="0" borderId="16" xfId="1" applyFill="1" applyBorder="1" applyAlignment="1" applyProtection="1">
      <alignment shrinkToFit="1"/>
    </xf>
    <xf numFmtId="43" fontId="1" fillId="0" borderId="17" xfId="1" applyFill="1" applyBorder="1" applyAlignment="1" applyProtection="1">
      <alignment shrinkToFit="1"/>
    </xf>
    <xf numFmtId="43" fontId="1" fillId="0" borderId="18" xfId="1" applyFill="1" applyBorder="1" applyAlignment="1" applyProtection="1">
      <alignment shrinkToFit="1"/>
    </xf>
    <xf numFmtId="168" fontId="0" fillId="9" borderId="15" xfId="6" applyFont="1" applyFill="1" applyBorder="1" applyAlignment="1" applyProtection="1">
      <alignment horizontal="center"/>
    </xf>
    <xf numFmtId="168" fontId="0" fillId="9" borderId="48" xfId="6" applyFont="1" applyFill="1" applyBorder="1" applyAlignment="1" applyProtection="1">
      <alignment horizontal="right"/>
    </xf>
    <xf numFmtId="43" fontId="1" fillId="9" borderId="16" xfId="1" applyFill="1" applyBorder="1" applyAlignment="1" applyProtection="1">
      <alignment shrinkToFit="1"/>
    </xf>
    <xf numFmtId="43" fontId="1" fillId="9" borderId="17" xfId="1" applyFill="1" applyBorder="1" applyAlignment="1" applyProtection="1">
      <alignment shrinkToFit="1"/>
    </xf>
    <xf numFmtId="43" fontId="1" fillId="9" borderId="18" xfId="1" applyFill="1" applyBorder="1" applyAlignment="1" applyProtection="1">
      <alignment shrinkToFit="1"/>
    </xf>
    <xf numFmtId="168" fontId="0" fillId="0" borderId="32" xfId="6" applyFont="1" applyFill="1" applyBorder="1" applyAlignment="1" applyProtection="1">
      <alignment horizontal="center"/>
    </xf>
    <xf numFmtId="168" fontId="0" fillId="0" borderId="34" xfId="6" applyFont="1" applyFill="1" applyBorder="1" applyAlignment="1" applyProtection="1">
      <alignment horizontal="right"/>
    </xf>
    <xf numFmtId="43" fontId="1" fillId="0" borderId="49" xfId="1" applyFill="1" applyBorder="1" applyAlignment="1" applyProtection="1">
      <alignment shrinkToFit="1"/>
    </xf>
    <xf numFmtId="43" fontId="1" fillId="0" borderId="20" xfId="1" applyFill="1" applyBorder="1" applyAlignment="1" applyProtection="1">
      <alignment shrinkToFit="1"/>
    </xf>
    <xf numFmtId="43" fontId="1" fillId="0" borderId="21" xfId="1" applyFill="1" applyBorder="1" applyAlignment="1" applyProtection="1">
      <alignment shrinkToFit="1"/>
    </xf>
    <xf numFmtId="168" fontId="6" fillId="9" borderId="50" xfId="6" applyFont="1" applyFill="1" applyBorder="1" applyAlignment="1" applyProtection="1">
      <alignment horizontal="center"/>
    </xf>
    <xf numFmtId="168" fontId="6" fillId="9" borderId="51" xfId="6" applyFont="1" applyFill="1" applyBorder="1" applyAlignment="1" applyProtection="1">
      <alignment horizontal="right"/>
    </xf>
    <xf numFmtId="168" fontId="6" fillId="9" borderId="25" xfId="6" applyFont="1" applyFill="1" applyBorder="1" applyAlignment="1" applyProtection="1">
      <alignment shrinkToFit="1"/>
    </xf>
    <xf numFmtId="168" fontId="6" fillId="9" borderId="27" xfId="6" applyFont="1" applyFill="1" applyBorder="1" applyAlignment="1" applyProtection="1">
      <alignment shrinkToFit="1"/>
    </xf>
    <xf numFmtId="168" fontId="6" fillId="9" borderId="26" xfId="6" applyFont="1" applyFill="1" applyBorder="1" applyAlignment="1" applyProtection="1">
      <alignment shrinkToFit="1"/>
    </xf>
    <xf numFmtId="0" fontId="2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8" fontId="6" fillId="0" borderId="24" xfId="6" applyFont="1" applyFill="1" applyBorder="1" applyAlignment="1" applyProtection="1">
      <alignment horizontal="center" vertical="center" wrapText="1"/>
    </xf>
    <xf numFmtId="169" fontId="6" fillId="0" borderId="4" xfId="1" applyNumberFormat="1" applyFont="1" applyFill="1" applyBorder="1" applyAlignment="1" applyProtection="1">
      <alignment horizontal="center" vertical="center"/>
    </xf>
    <xf numFmtId="0" fontId="0" fillId="10" borderId="2" xfId="4" applyFont="1" applyFill="1" applyBorder="1" applyAlignment="1" applyProtection="1">
      <alignment horizontal="left" vertical="top" wrapText="1"/>
      <protection locked="0"/>
    </xf>
    <xf numFmtId="0" fontId="0" fillId="10" borderId="7" xfId="4" applyFont="1" applyFill="1" applyBorder="1" applyAlignment="1" applyProtection="1">
      <alignment horizontal="center" vertical="top" wrapText="1"/>
      <protection locked="0"/>
    </xf>
    <xf numFmtId="0" fontId="0" fillId="10" borderId="3" xfId="4" applyFont="1" applyFill="1" applyBorder="1" applyAlignment="1" applyProtection="1">
      <alignment horizontal="center" vertical="top"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0" fillId="0" borderId="0" xfId="0" applyAlignment="1" applyProtection="1">
      <alignment wrapText="1"/>
    </xf>
    <xf numFmtId="10" fontId="0" fillId="0" borderId="0" xfId="0" applyNumberFormat="1" applyProtection="1"/>
    <xf numFmtId="0" fontId="6" fillId="0" borderId="1" xfId="3" applyFont="1" applyBorder="1" applyAlignment="1" applyProtection="1">
      <alignment horizontal="left" vertical="top"/>
    </xf>
    <xf numFmtId="0" fontId="6" fillId="0" borderId="6" xfId="3" applyFont="1" applyBorder="1" applyAlignment="1" applyProtection="1">
      <alignment horizontal="center" vertical="top"/>
    </xf>
    <xf numFmtId="0" fontId="6" fillId="0" borderId="10" xfId="3" applyFont="1" applyBorder="1" applyAlignment="1" applyProtection="1">
      <alignment horizontal="center" vertical="top"/>
    </xf>
    <xf numFmtId="0" fontId="6" fillId="0" borderId="0" xfId="3" applyFont="1" applyAlignment="1" applyProtection="1">
      <alignment horizontal="left" vertical="top"/>
    </xf>
    <xf numFmtId="0" fontId="0" fillId="0" borderId="0" xfId="4" applyFont="1" applyAlignment="1" applyProtection="1">
      <alignment horizontal="left" vertical="top" wrapText="1"/>
    </xf>
    <xf numFmtId="0" fontId="0" fillId="0" borderId="4" xfId="0" applyBorder="1" applyAlignment="1" applyProtection="1">
      <alignment horizontal="center"/>
    </xf>
    <xf numFmtId="0" fontId="0" fillId="0" borderId="5" xfId="4" applyFont="1" applyBorder="1" applyAlignment="1" applyProtection="1">
      <alignment horizontal="left" vertical="top" wrapText="1"/>
    </xf>
    <xf numFmtId="0" fontId="0" fillId="0" borderId="5" xfId="4" applyFont="1" applyBorder="1" applyAlignment="1" applyProtection="1">
      <alignment vertical="top" wrapText="1"/>
    </xf>
    <xf numFmtId="0" fontId="10" fillId="0" borderId="0" xfId="0" applyFont="1" applyAlignment="1" applyProtection="1">
      <alignment horizontal="center"/>
    </xf>
    <xf numFmtId="0" fontId="0" fillId="0" borderId="4" xfId="0" applyBorder="1" applyProtection="1"/>
    <xf numFmtId="0" fontId="6" fillId="0" borderId="1" xfId="3" applyFont="1" applyBorder="1" applyAlignment="1" applyProtection="1">
      <alignment vertical="top"/>
    </xf>
    <xf numFmtId="0" fontId="6" fillId="0" borderId="6" xfId="3" applyFont="1" applyBorder="1" applyAlignment="1" applyProtection="1">
      <alignment horizontal="left" vertical="top"/>
    </xf>
    <xf numFmtId="0" fontId="6" fillId="0" borderId="0" xfId="3" applyFont="1" applyAlignment="1" applyProtection="1">
      <alignment horizontal="center" vertical="top"/>
    </xf>
    <xf numFmtId="0" fontId="6" fillId="0" borderId="1" xfId="3" applyFont="1" applyBorder="1" applyAlignment="1" applyProtection="1">
      <alignment horizontal="center" vertical="top"/>
    </xf>
    <xf numFmtId="0" fontId="11" fillId="0" borderId="0" xfId="0" applyFont="1" applyAlignment="1" applyProtection="1">
      <alignment horizontal="center" textRotation="90" wrapText="1"/>
    </xf>
    <xf numFmtId="0" fontId="12" fillId="0" borderId="0" xfId="0" applyFont="1" applyAlignment="1" applyProtection="1">
      <alignment horizontal="center" textRotation="90" wrapText="1"/>
    </xf>
    <xf numFmtId="0" fontId="0" fillId="2" borderId="0" xfId="0" applyFill="1" applyAlignment="1" applyProtection="1">
      <alignment horizontal="left"/>
    </xf>
    <xf numFmtId="0" fontId="11" fillId="0" borderId="0" xfId="0" applyFont="1" applyAlignment="1" applyProtection="1">
      <alignment horizontal="center" textRotation="90"/>
    </xf>
    <xf numFmtId="0" fontId="0" fillId="0" borderId="2" xfId="4" applyFont="1" applyBorder="1" applyAlignment="1" applyProtection="1">
      <alignment horizontal="left" vertical="top" wrapText="1"/>
    </xf>
    <xf numFmtId="164" fontId="0" fillId="0" borderId="2" xfId="4" applyNumberFormat="1" applyFont="1" applyBorder="1" applyAlignment="1" applyProtection="1">
      <alignment vertical="top" shrinkToFit="1"/>
    </xf>
    <xf numFmtId="0" fontId="0" fillId="0" borderId="3" xfId="4" applyFont="1" applyBorder="1" applyAlignment="1" applyProtection="1">
      <alignment vertical="top" wrapText="1"/>
    </xf>
    <xf numFmtId="0" fontId="0" fillId="0" borderId="7" xfId="4" applyFont="1" applyBorder="1" applyAlignment="1" applyProtection="1">
      <alignment horizontal="left" vertical="top" wrapText="1"/>
    </xf>
    <xf numFmtId="0" fontId="0" fillId="0" borderId="8" xfId="4" applyFont="1" applyBorder="1" applyAlignment="1" applyProtection="1">
      <alignment horizontal="center" vertical="top" wrapText="1"/>
    </xf>
    <xf numFmtId="0" fontId="0" fillId="0" borderId="2" xfId="4" applyFont="1" applyBorder="1" applyAlignment="1" applyProtection="1">
      <alignment horizontal="center" vertical="top" wrapText="1"/>
    </xf>
    <xf numFmtId="10" fontId="0" fillId="0" borderId="0" xfId="0" applyNumberFormat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4" fillId="0" borderId="0" xfId="0" applyFont="1" applyProtection="1"/>
    <xf numFmtId="0" fontId="10" fillId="0" borderId="2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1" fontId="15" fillId="0" borderId="0" xfId="0" applyNumberFormat="1" applyFont="1" applyAlignment="1" applyProtection="1">
      <alignment horizontal="center" vertical="center"/>
    </xf>
    <xf numFmtId="1" fontId="16" fillId="0" borderId="0" xfId="0" applyNumberFormat="1" applyFont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 wrapText="1" shrinkToFit="1"/>
    </xf>
    <xf numFmtId="49" fontId="0" fillId="3" borderId="17" xfId="0" applyNumberFormat="1" applyFill="1" applyBorder="1" applyAlignment="1" applyProtection="1">
      <alignment horizontal="center" vertical="center" wrapText="1"/>
    </xf>
    <xf numFmtId="49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left" vertical="center" wrapText="1"/>
    </xf>
    <xf numFmtId="0" fontId="0" fillId="4" borderId="17" xfId="0" applyFill="1" applyBorder="1" applyAlignment="1" applyProtection="1">
      <alignment horizontal="center" vertical="center" wrapText="1"/>
    </xf>
    <xf numFmtId="43" fontId="0" fillId="4" borderId="17" xfId="1" applyFont="1" applyFill="1" applyBorder="1" applyAlignment="1" applyProtection="1">
      <alignment vertical="center" wrapText="1"/>
    </xf>
    <xf numFmtId="10" fontId="0" fillId="3" borderId="17" xfId="2" applyNumberFormat="1" applyFont="1" applyFill="1" applyBorder="1" applyAlignment="1" applyProtection="1">
      <alignment horizontal="center" vertical="center" wrapText="1"/>
    </xf>
    <xf numFmtId="10" fontId="11" fillId="3" borderId="19" xfId="2" applyNumberFormat="1" applyFont="1" applyFill="1" applyBorder="1" applyAlignment="1" applyProtection="1">
      <alignment horizontal="center" vertical="center"/>
    </xf>
    <xf numFmtId="0" fontId="0" fillId="0" borderId="20" xfId="0" applyBorder="1" applyProtection="1"/>
    <xf numFmtId="0" fontId="0" fillId="0" borderId="21" xfId="0" applyBorder="1" applyProtection="1"/>
    <xf numFmtId="0" fontId="10" fillId="0" borderId="0" xfId="0" applyFont="1" applyProtection="1"/>
    <xf numFmtId="0" fontId="0" fillId="0" borderId="0" xfId="0" applyAlignment="1" applyProtection="1">
      <alignment horizontal="left"/>
    </xf>
    <xf numFmtId="43" fontId="0" fillId="4" borderId="19" xfId="1" applyFont="1" applyFill="1" applyBorder="1" applyAlignment="1" applyProtection="1">
      <alignment vertical="center" wrapText="1"/>
    </xf>
    <xf numFmtId="43" fontId="0" fillId="4" borderId="16" xfId="1" applyFont="1" applyFill="1" applyBorder="1" applyAlignment="1" applyProtection="1">
      <alignment vertical="center" wrapText="1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left" vertical="center" wrapText="1"/>
    </xf>
    <xf numFmtId="49" fontId="6" fillId="5" borderId="23" xfId="0" applyNumberFormat="1" applyFont="1" applyFill="1" applyBorder="1" applyAlignment="1" applyProtection="1">
      <alignment horizontal="center" vertical="center"/>
    </xf>
    <xf numFmtId="0" fontId="0" fillId="6" borderId="22" xfId="0" applyFill="1" applyBorder="1" applyProtection="1"/>
    <xf numFmtId="0" fontId="0" fillId="6" borderId="24" xfId="0" applyFill="1" applyBorder="1" applyProtection="1"/>
    <xf numFmtId="0" fontId="0" fillId="6" borderId="23" xfId="0" applyFill="1" applyBorder="1" applyProtection="1"/>
    <xf numFmtId="0" fontId="0" fillId="7" borderId="22" xfId="0" applyFill="1" applyBorder="1" applyProtection="1"/>
    <xf numFmtId="0" fontId="0" fillId="7" borderId="24" xfId="0" applyFill="1" applyBorder="1" applyProtection="1"/>
    <xf numFmtId="0" fontId="0" fillId="8" borderId="4" xfId="0" applyFill="1" applyBorder="1" applyProtection="1"/>
    <xf numFmtId="0" fontId="0" fillId="7" borderId="23" xfId="0" applyFill="1" applyBorder="1" applyProtection="1"/>
    <xf numFmtId="166" fontId="0" fillId="0" borderId="8" xfId="0" applyNumberFormat="1" applyBorder="1" applyAlignment="1" applyProtection="1">
      <alignment horizontal="left"/>
    </xf>
    <xf numFmtId="0" fontId="19" fillId="0" borderId="28" xfId="4" applyFont="1" applyBorder="1" applyAlignment="1" applyProtection="1">
      <alignment vertical="center"/>
    </xf>
    <xf numFmtId="0" fontId="0" fillId="0" borderId="28" xfId="0" applyBorder="1" applyProtection="1"/>
    <xf numFmtId="0" fontId="6" fillId="0" borderId="0" xfId="0" applyFont="1" applyProtection="1"/>
    <xf numFmtId="0" fontId="0" fillId="0" borderId="0" xfId="4" applyFont="1" applyAlignment="1" applyProtection="1">
      <alignment vertical="center"/>
    </xf>
    <xf numFmtId="166" fontId="0" fillId="0" borderId="0" xfId="4" applyNumberFormat="1" applyFont="1" applyProtection="1"/>
    <xf numFmtId="167" fontId="0" fillId="0" borderId="0" xfId="0" applyNumberFormat="1" applyAlignment="1" applyProtection="1">
      <alignment horizontal="left"/>
    </xf>
    <xf numFmtId="0" fontId="6" fillId="0" borderId="5" xfId="0" applyFont="1" applyBorder="1" applyProtection="1"/>
    <xf numFmtId="0" fontId="0" fillId="0" borderId="5" xfId="0" applyBorder="1" applyProtection="1"/>
    <xf numFmtId="49" fontId="0" fillId="0" borderId="0" xfId="4" applyNumberFormat="1" applyFont="1" applyAlignment="1" applyProtection="1">
      <alignment vertical="top"/>
    </xf>
    <xf numFmtId="10" fontId="0" fillId="10" borderId="8" xfId="4" applyNumberFormat="1" applyFont="1" applyFill="1" applyBorder="1" applyAlignment="1" applyProtection="1">
      <alignment horizontal="center" vertical="top" wrapText="1"/>
      <protection locked="0"/>
    </xf>
    <xf numFmtId="43" fontId="0" fillId="11" borderId="17" xfId="1" applyFont="1" applyFill="1" applyBorder="1" applyAlignment="1" applyProtection="1">
      <alignment vertical="center" wrapText="1"/>
      <protection locked="0"/>
    </xf>
    <xf numFmtId="167" fontId="0" fillId="10" borderId="0" xfId="0" applyNumberFormat="1" applyFill="1" applyAlignment="1" applyProtection="1">
      <alignment horizontal="left"/>
      <protection locked="0"/>
    </xf>
    <xf numFmtId="166" fontId="0" fillId="10" borderId="8" xfId="0" applyNumberFormat="1" applyFill="1" applyBorder="1" applyAlignment="1" applyProtection="1">
      <alignment horizontal="left"/>
      <protection locked="0"/>
    </xf>
    <xf numFmtId="0" fontId="0" fillId="0" borderId="0" xfId="4" applyFont="1" applyAlignment="1" applyProtection="1">
      <alignment horizontal="left" vertical="top"/>
    </xf>
    <xf numFmtId="0" fontId="0" fillId="10" borderId="0" xfId="4" applyFont="1" applyFill="1" applyAlignment="1" applyProtection="1">
      <alignment horizontal="left" vertical="top"/>
    </xf>
    <xf numFmtId="0" fontId="21" fillId="0" borderId="0" xfId="0" applyFont="1" applyAlignment="1" applyProtection="1">
      <alignment horizontal="center"/>
    </xf>
    <xf numFmtId="0" fontId="2" fillId="0" borderId="0" xfId="0" applyFont="1" applyProtection="1"/>
    <xf numFmtId="0" fontId="22" fillId="0" borderId="0" xfId="0" applyFont="1" applyAlignment="1" applyProtection="1">
      <alignment horizontal="center"/>
    </xf>
    <xf numFmtId="0" fontId="24" fillId="0" borderId="22" xfId="5" applyFont="1" applyBorder="1" applyAlignment="1" applyProtection="1">
      <alignment horizontal="center" vertical="center" wrapText="1"/>
    </xf>
    <xf numFmtId="0" fontId="24" fillId="0" borderId="23" xfId="5" applyFont="1" applyBorder="1" applyAlignment="1" applyProtection="1">
      <alignment horizontal="left" vertical="center" wrapText="1"/>
    </xf>
    <xf numFmtId="0" fontId="24" fillId="0" borderId="5" xfId="5" applyFont="1" applyBorder="1" applyAlignment="1" applyProtection="1">
      <alignment horizontal="left" vertical="center" wrapText="1"/>
    </xf>
    <xf numFmtId="0" fontId="24" fillId="0" borderId="29" xfId="5" applyFont="1" applyBorder="1" applyAlignment="1" applyProtection="1">
      <alignment horizontal="center"/>
    </xf>
    <xf numFmtId="0" fontId="24" fillId="0" borderId="14" xfId="5" applyFont="1" applyBorder="1" applyAlignment="1" applyProtection="1">
      <alignment horizontal="center"/>
    </xf>
    <xf numFmtId="0" fontId="24" fillId="0" borderId="8" xfId="5" applyFont="1" applyBorder="1" applyAlignment="1" applyProtection="1">
      <alignment horizontal="left" vertical="center" wrapText="1"/>
    </xf>
    <xf numFmtId="170" fontId="24" fillId="0" borderId="30" xfId="5" applyNumberFormat="1" applyFont="1" applyBorder="1" applyAlignment="1" applyProtection="1">
      <alignment horizontal="center"/>
    </xf>
    <xf numFmtId="170" fontId="24" fillId="0" borderId="31" xfId="5" applyNumberFormat="1" applyFont="1" applyBorder="1" applyAlignment="1" applyProtection="1">
      <alignment horizontal="center"/>
    </xf>
    <xf numFmtId="171" fontId="25" fillId="0" borderId="32" xfId="5" applyNumberFormat="1" applyFont="1" applyBorder="1" applyAlignment="1" applyProtection="1">
      <alignment horizontal="left"/>
    </xf>
    <xf numFmtId="10" fontId="25" fillId="0" borderId="33" xfId="5" applyNumberFormat="1" applyFont="1" applyBorder="1" applyAlignment="1" applyProtection="1">
      <alignment horizontal="left"/>
    </xf>
    <xf numFmtId="0" fontId="25" fillId="0" borderId="38" xfId="5" applyFont="1" applyBorder="1" applyProtection="1"/>
    <xf numFmtId="0" fontId="26" fillId="0" borderId="38" xfId="5" applyFont="1" applyBorder="1" applyProtection="1"/>
    <xf numFmtId="10" fontId="27" fillId="0" borderId="39" xfId="7" applyNumberFormat="1" applyFont="1" applyFill="1" applyBorder="1" applyAlignment="1" applyProtection="1">
      <alignment horizontal="center"/>
    </xf>
    <xf numFmtId="10" fontId="27" fillId="0" borderId="40" xfId="7" applyNumberFormat="1" applyFont="1" applyFill="1" applyBorder="1" applyAlignment="1" applyProtection="1">
      <alignment horizontal="center"/>
    </xf>
    <xf numFmtId="10" fontId="27" fillId="0" borderId="41" xfId="7" applyNumberFormat="1" applyFont="1" applyFill="1" applyBorder="1" applyAlignment="1" applyProtection="1">
      <alignment horizontal="center"/>
    </xf>
    <xf numFmtId="171" fontId="25" fillId="0" borderId="32" xfId="5" applyNumberFormat="1" applyFont="1" applyFill="1" applyBorder="1" applyAlignment="1" applyProtection="1">
      <alignment horizontal="left"/>
    </xf>
    <xf numFmtId="10" fontId="25" fillId="0" borderId="33" xfId="5" applyNumberFormat="1" applyFont="1" applyFill="1" applyBorder="1" applyAlignment="1" applyProtection="1">
      <alignment horizontal="left"/>
    </xf>
    <xf numFmtId="0" fontId="25" fillId="0" borderId="38" xfId="5" applyFont="1" applyFill="1" applyBorder="1" applyProtection="1"/>
    <xf numFmtId="0" fontId="26" fillId="0" borderId="38" xfId="5" applyFont="1" applyFill="1" applyBorder="1" applyProtection="1"/>
    <xf numFmtId="168" fontId="0" fillId="0" borderId="0" xfId="0" applyNumberFormat="1" applyProtection="1"/>
    <xf numFmtId="0" fontId="25" fillId="6" borderId="22" xfId="5" applyFont="1" applyFill="1" applyBorder="1" applyProtection="1"/>
    <xf numFmtId="0" fontId="25" fillId="6" borderId="23" xfId="5" applyFont="1" applyFill="1" applyBorder="1" applyProtection="1"/>
    <xf numFmtId="0" fontId="25" fillId="6" borderId="24" xfId="5" applyFont="1" applyFill="1" applyBorder="1" applyProtection="1"/>
    <xf numFmtId="0" fontId="28" fillId="0" borderId="42" xfId="5" applyFont="1" applyBorder="1" applyAlignment="1" applyProtection="1">
      <alignment vertical="top"/>
    </xf>
    <xf numFmtId="172" fontId="28" fillId="0" borderId="22" xfId="8" applyFont="1" applyBorder="1" applyAlignment="1" applyProtection="1">
      <alignment horizontal="center" vertical="top"/>
    </xf>
    <xf numFmtId="172" fontId="28" fillId="0" borderId="24" xfId="8" applyFont="1" applyBorder="1" applyAlignment="1" applyProtection="1">
      <alignment horizontal="center" vertical="top"/>
    </xf>
    <xf numFmtId="0" fontId="25" fillId="9" borderId="9" xfId="5" applyFont="1" applyFill="1" applyBorder="1" applyProtection="1"/>
    <xf numFmtId="0" fontId="25" fillId="9" borderId="1" xfId="5" applyFont="1" applyFill="1" applyBorder="1" applyProtection="1"/>
    <xf numFmtId="0" fontId="24" fillId="0" borderId="0" xfId="5" applyFont="1" applyAlignment="1" applyProtection="1">
      <alignment horizontal="left"/>
    </xf>
    <xf numFmtId="0" fontId="25" fillId="0" borderId="0" xfId="5" applyFont="1" applyProtection="1"/>
    <xf numFmtId="0" fontId="25" fillId="9" borderId="1" xfId="5" applyFont="1" applyFill="1" applyBorder="1" applyAlignment="1" applyProtection="1">
      <alignment horizontal="center"/>
    </xf>
    <xf numFmtId="0" fontId="25" fillId="9" borderId="2" xfId="5" applyFont="1" applyFill="1" applyBorder="1" applyProtection="1"/>
    <xf numFmtId="172" fontId="0" fillId="0" borderId="0" xfId="0" applyNumberFormat="1" applyProtection="1"/>
    <xf numFmtId="43" fontId="0" fillId="0" borderId="0" xfId="0" applyNumberFormat="1" applyProtection="1"/>
    <xf numFmtId="49" fontId="0" fillId="0" borderId="0" xfId="4" applyNumberFormat="1" applyFont="1" applyAlignment="1" applyProtection="1">
      <alignment horizontal="center" vertical="top"/>
    </xf>
    <xf numFmtId="0" fontId="2" fillId="0" borderId="0" xfId="0" applyFont="1" applyAlignment="1" applyProtection="1">
      <alignment horizontal="center"/>
    </xf>
  </cellXfs>
  <cellStyles count="9">
    <cellStyle name="Moeda 2" xfId="8" xr:uid="{9FD31D15-16F4-4B04-B89F-E403F16A21C5}"/>
    <cellStyle name="Normal" xfId="0" builtinId="0"/>
    <cellStyle name="Normal 2" xfId="4" xr:uid="{F862A5B9-16F9-4B14-94C6-36A25368B657}"/>
    <cellStyle name="Normal 3" xfId="5" xr:uid="{346FA0E5-987C-4E9E-863E-C769283D7370}"/>
    <cellStyle name="Normal_FICHA DE VERIFICAÇÃO PRELIMINAR - Plano R" xfId="3" xr:uid="{61CD7B5D-A6AB-4EBD-A235-1A1487A67CBC}"/>
    <cellStyle name="Porcentagem" xfId="2" builtinId="5"/>
    <cellStyle name="Porcentagem 2" xfId="7" xr:uid="{6DEB25F1-D72A-4D03-A1AC-E20C225620E1}"/>
    <cellStyle name="Vírgula" xfId="1" builtinId="3"/>
    <cellStyle name="Vírgula 2" xfId="6" xr:uid="{7A83D4DD-8E3F-48C9-919D-E92186166147}"/>
  </cellStyles>
  <dxfs count="70"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44"/>
      </font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.O.S.U_Projetos/Projeto_Cemit&#233;rio/Portal/OR&#199;AMENTO%20PORTAL%20CEMIT&#201;RI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.O.S.U_Projetos\Projeto_Centro%20de%20Conviv&#234;ncia\CHURRASQUEIRA\AMPLIA&#199;&#195;O%20COZINHA\MODELO%20CAIXA%20OR&#199;AMENTO%20REFORMA%20CMEI%20com%20mureta.xls" TargetMode="External"/><Relationship Id="rId1" Type="http://schemas.openxmlformats.org/officeDocument/2006/relationships/externalLinkPath" Target="/D.O.S.U_Projetos/Projeto_Centro%20de%20Conviv&#234;ncia/CHURRASQUEIRA/AMPLIA&#199;&#195;O%20COZINHA/MODELO%20CAIXA%20OR&#199;AMENTO%20REFORMA%20CMEI%20com%20mur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"/>
  <sheetViews>
    <sheetView tabSelected="1" topLeftCell="O1" workbookViewId="0">
      <selection activeCell="R104" sqref="R104"/>
    </sheetView>
  </sheetViews>
  <sheetFormatPr defaultRowHeight="15" x14ac:dyDescent="0.25"/>
  <cols>
    <col min="1" max="1" width="5.5703125" style="63" hidden="1" customWidth="1"/>
    <col min="2" max="2" width="10.42578125" style="63" hidden="1" customWidth="1"/>
    <col min="3" max="3" width="5.5703125" style="63" hidden="1" customWidth="1"/>
    <col min="4" max="4" width="12.85546875" style="63" hidden="1" customWidth="1"/>
    <col min="5" max="5" width="8.7109375" style="63" hidden="1" customWidth="1"/>
    <col min="6" max="6" width="12.42578125" style="63" hidden="1" customWidth="1"/>
    <col min="7" max="7" width="14.5703125" style="63" hidden="1" customWidth="1"/>
    <col min="8" max="8" width="11.28515625" style="63" hidden="1" customWidth="1"/>
    <col min="9" max="9" width="13.42578125" style="63" hidden="1" customWidth="1"/>
    <col min="10" max="10" width="7.28515625" style="63" hidden="1" customWidth="1"/>
    <col min="11" max="11" width="7.5703125" style="63" hidden="1" customWidth="1"/>
    <col min="12" max="12" width="3.7109375" style="63" hidden="1" customWidth="1"/>
    <col min="13" max="14" width="8.7109375" style="63" hidden="1" customWidth="1"/>
    <col min="15" max="15" width="12.7109375" style="63" customWidth="1"/>
    <col min="16" max="17" width="15.7109375" style="63" customWidth="1"/>
    <col min="18" max="18" width="65.7109375" style="63" customWidth="1"/>
    <col min="19" max="19" width="10.7109375" style="63" customWidth="1"/>
    <col min="20" max="21" width="14.7109375" style="63" customWidth="1"/>
    <col min="22" max="22" width="10.7109375" style="63" customWidth="1"/>
    <col min="23" max="23" width="14.7109375" style="63" customWidth="1"/>
    <col min="24" max="24" width="15.7109375" style="63" customWidth="1"/>
    <col min="25" max="26" width="3.7109375" style="63" hidden="1" customWidth="1"/>
    <col min="27" max="28" width="14.7109375" style="63" hidden="1" customWidth="1"/>
    <col min="29" max="29" width="15.7109375" style="63" hidden="1" customWidth="1"/>
    <col min="30" max="31" width="9.140625" style="63" hidden="1" customWidth="1"/>
    <col min="32" max="32" width="15.5703125" style="63" hidden="1" customWidth="1"/>
    <col min="33" max="33" width="15.7109375" style="63" hidden="1" customWidth="1"/>
    <col min="34" max="34" width="0" style="63" hidden="1" customWidth="1"/>
    <col min="35" max="35" width="1.7109375" style="63" customWidth="1"/>
    <col min="36" max="36" width="14.7109375" style="63" hidden="1" customWidth="1"/>
    <col min="37" max="37" width="1.7109375" style="63" hidden="1" customWidth="1"/>
    <col min="38" max="38" width="14.7109375" style="63" hidden="1" customWidth="1"/>
    <col min="39" max="40" width="15.7109375" style="63" hidden="1" customWidth="1"/>
    <col min="41" max="41" width="0" style="63" hidden="1" customWidth="1"/>
    <col min="42" max="256" width="9.140625" style="63"/>
    <col min="257" max="267" width="0" style="63" hidden="1" customWidth="1"/>
    <col min="268" max="268" width="3.7109375" style="63" customWidth="1"/>
    <col min="269" max="270" width="8.7109375" style="63" customWidth="1"/>
    <col min="271" max="271" width="12.7109375" style="63" customWidth="1"/>
    <col min="272" max="273" width="15.7109375" style="63" customWidth="1"/>
    <col min="274" max="274" width="65.7109375" style="63" customWidth="1"/>
    <col min="275" max="275" width="10.7109375" style="63" customWidth="1"/>
    <col min="276" max="277" width="14.7109375" style="63" customWidth="1"/>
    <col min="278" max="278" width="10.7109375" style="63" customWidth="1"/>
    <col min="279" max="279" width="14.7109375" style="63" customWidth="1"/>
    <col min="280" max="280" width="15.7109375" style="63" customWidth="1"/>
    <col min="281" max="281" width="3.7109375" style="63" customWidth="1"/>
    <col min="282" max="284" width="0" style="63" hidden="1" customWidth="1"/>
    <col min="285" max="285" width="15.7109375" style="63" customWidth="1"/>
    <col min="286" max="288" width="0" style="63" hidden="1" customWidth="1"/>
    <col min="289" max="289" width="15.7109375" style="63" customWidth="1"/>
    <col min="290" max="290" width="9.140625" style="63"/>
    <col min="291" max="291" width="1.7109375" style="63" customWidth="1"/>
    <col min="292" max="292" width="14.7109375" style="63" customWidth="1"/>
    <col min="293" max="293" width="1.7109375" style="63" customWidth="1"/>
    <col min="294" max="294" width="14.7109375" style="63" customWidth="1"/>
    <col min="295" max="296" width="15.7109375" style="63" customWidth="1"/>
    <col min="297" max="512" width="9.140625" style="63"/>
    <col min="513" max="523" width="0" style="63" hidden="1" customWidth="1"/>
    <col min="524" max="524" width="3.7109375" style="63" customWidth="1"/>
    <col min="525" max="526" width="8.7109375" style="63" customWidth="1"/>
    <col min="527" max="527" width="12.7109375" style="63" customWidth="1"/>
    <col min="528" max="529" width="15.7109375" style="63" customWidth="1"/>
    <col min="530" max="530" width="65.7109375" style="63" customWidth="1"/>
    <col min="531" max="531" width="10.7109375" style="63" customWidth="1"/>
    <col min="532" max="533" width="14.7109375" style="63" customWidth="1"/>
    <col min="534" max="534" width="10.7109375" style="63" customWidth="1"/>
    <col min="535" max="535" width="14.7109375" style="63" customWidth="1"/>
    <col min="536" max="536" width="15.7109375" style="63" customWidth="1"/>
    <col min="537" max="537" width="3.7109375" style="63" customWidth="1"/>
    <col min="538" max="540" width="0" style="63" hidden="1" customWidth="1"/>
    <col min="541" max="541" width="15.7109375" style="63" customWidth="1"/>
    <col min="542" max="544" width="0" style="63" hidden="1" customWidth="1"/>
    <col min="545" max="545" width="15.7109375" style="63" customWidth="1"/>
    <col min="546" max="546" width="9.140625" style="63"/>
    <col min="547" max="547" width="1.7109375" style="63" customWidth="1"/>
    <col min="548" max="548" width="14.7109375" style="63" customWidth="1"/>
    <col min="549" max="549" width="1.7109375" style="63" customWidth="1"/>
    <col min="550" max="550" width="14.7109375" style="63" customWidth="1"/>
    <col min="551" max="552" width="15.7109375" style="63" customWidth="1"/>
    <col min="553" max="768" width="9.140625" style="63"/>
    <col min="769" max="779" width="0" style="63" hidden="1" customWidth="1"/>
    <col min="780" max="780" width="3.7109375" style="63" customWidth="1"/>
    <col min="781" max="782" width="8.7109375" style="63" customWidth="1"/>
    <col min="783" max="783" width="12.7109375" style="63" customWidth="1"/>
    <col min="784" max="785" width="15.7109375" style="63" customWidth="1"/>
    <col min="786" max="786" width="65.7109375" style="63" customWidth="1"/>
    <col min="787" max="787" width="10.7109375" style="63" customWidth="1"/>
    <col min="788" max="789" width="14.7109375" style="63" customWidth="1"/>
    <col min="790" max="790" width="10.7109375" style="63" customWidth="1"/>
    <col min="791" max="791" width="14.7109375" style="63" customWidth="1"/>
    <col min="792" max="792" width="15.7109375" style="63" customWidth="1"/>
    <col min="793" max="793" width="3.7109375" style="63" customWidth="1"/>
    <col min="794" max="796" width="0" style="63" hidden="1" customWidth="1"/>
    <col min="797" max="797" width="15.7109375" style="63" customWidth="1"/>
    <col min="798" max="800" width="0" style="63" hidden="1" customWidth="1"/>
    <col min="801" max="801" width="15.7109375" style="63" customWidth="1"/>
    <col min="802" max="802" width="9.140625" style="63"/>
    <col min="803" max="803" width="1.7109375" style="63" customWidth="1"/>
    <col min="804" max="804" width="14.7109375" style="63" customWidth="1"/>
    <col min="805" max="805" width="1.7109375" style="63" customWidth="1"/>
    <col min="806" max="806" width="14.7109375" style="63" customWidth="1"/>
    <col min="807" max="808" width="15.7109375" style="63" customWidth="1"/>
    <col min="809" max="1024" width="9.140625" style="63"/>
    <col min="1025" max="1035" width="0" style="63" hidden="1" customWidth="1"/>
    <col min="1036" max="1036" width="3.7109375" style="63" customWidth="1"/>
    <col min="1037" max="1038" width="8.7109375" style="63" customWidth="1"/>
    <col min="1039" max="1039" width="12.7109375" style="63" customWidth="1"/>
    <col min="1040" max="1041" width="15.7109375" style="63" customWidth="1"/>
    <col min="1042" max="1042" width="65.7109375" style="63" customWidth="1"/>
    <col min="1043" max="1043" width="10.7109375" style="63" customWidth="1"/>
    <col min="1044" max="1045" width="14.7109375" style="63" customWidth="1"/>
    <col min="1046" max="1046" width="10.7109375" style="63" customWidth="1"/>
    <col min="1047" max="1047" width="14.7109375" style="63" customWidth="1"/>
    <col min="1048" max="1048" width="15.7109375" style="63" customWidth="1"/>
    <col min="1049" max="1049" width="3.7109375" style="63" customWidth="1"/>
    <col min="1050" max="1052" width="0" style="63" hidden="1" customWidth="1"/>
    <col min="1053" max="1053" width="15.7109375" style="63" customWidth="1"/>
    <col min="1054" max="1056" width="0" style="63" hidden="1" customWidth="1"/>
    <col min="1057" max="1057" width="15.7109375" style="63" customWidth="1"/>
    <col min="1058" max="1058" width="9.140625" style="63"/>
    <col min="1059" max="1059" width="1.7109375" style="63" customWidth="1"/>
    <col min="1060" max="1060" width="14.7109375" style="63" customWidth="1"/>
    <col min="1061" max="1061" width="1.7109375" style="63" customWidth="1"/>
    <col min="1062" max="1062" width="14.7109375" style="63" customWidth="1"/>
    <col min="1063" max="1064" width="15.7109375" style="63" customWidth="1"/>
    <col min="1065" max="1280" width="9.140625" style="63"/>
    <col min="1281" max="1291" width="0" style="63" hidden="1" customWidth="1"/>
    <col min="1292" max="1292" width="3.7109375" style="63" customWidth="1"/>
    <col min="1293" max="1294" width="8.7109375" style="63" customWidth="1"/>
    <col min="1295" max="1295" width="12.7109375" style="63" customWidth="1"/>
    <col min="1296" max="1297" width="15.7109375" style="63" customWidth="1"/>
    <col min="1298" max="1298" width="65.7109375" style="63" customWidth="1"/>
    <col min="1299" max="1299" width="10.7109375" style="63" customWidth="1"/>
    <col min="1300" max="1301" width="14.7109375" style="63" customWidth="1"/>
    <col min="1302" max="1302" width="10.7109375" style="63" customWidth="1"/>
    <col min="1303" max="1303" width="14.7109375" style="63" customWidth="1"/>
    <col min="1304" max="1304" width="15.7109375" style="63" customWidth="1"/>
    <col min="1305" max="1305" width="3.7109375" style="63" customWidth="1"/>
    <col min="1306" max="1308" width="0" style="63" hidden="1" customWidth="1"/>
    <col min="1309" max="1309" width="15.7109375" style="63" customWidth="1"/>
    <col min="1310" max="1312" width="0" style="63" hidden="1" customWidth="1"/>
    <col min="1313" max="1313" width="15.7109375" style="63" customWidth="1"/>
    <col min="1314" max="1314" width="9.140625" style="63"/>
    <col min="1315" max="1315" width="1.7109375" style="63" customWidth="1"/>
    <col min="1316" max="1316" width="14.7109375" style="63" customWidth="1"/>
    <col min="1317" max="1317" width="1.7109375" style="63" customWidth="1"/>
    <col min="1318" max="1318" width="14.7109375" style="63" customWidth="1"/>
    <col min="1319" max="1320" width="15.7109375" style="63" customWidth="1"/>
    <col min="1321" max="1536" width="9.140625" style="63"/>
    <col min="1537" max="1547" width="0" style="63" hidden="1" customWidth="1"/>
    <col min="1548" max="1548" width="3.7109375" style="63" customWidth="1"/>
    <col min="1549" max="1550" width="8.7109375" style="63" customWidth="1"/>
    <col min="1551" max="1551" width="12.7109375" style="63" customWidth="1"/>
    <col min="1552" max="1553" width="15.7109375" style="63" customWidth="1"/>
    <col min="1554" max="1554" width="65.7109375" style="63" customWidth="1"/>
    <col min="1555" max="1555" width="10.7109375" style="63" customWidth="1"/>
    <col min="1556" max="1557" width="14.7109375" style="63" customWidth="1"/>
    <col min="1558" max="1558" width="10.7109375" style="63" customWidth="1"/>
    <col min="1559" max="1559" width="14.7109375" style="63" customWidth="1"/>
    <col min="1560" max="1560" width="15.7109375" style="63" customWidth="1"/>
    <col min="1561" max="1561" width="3.7109375" style="63" customWidth="1"/>
    <col min="1562" max="1564" width="0" style="63" hidden="1" customWidth="1"/>
    <col min="1565" max="1565" width="15.7109375" style="63" customWidth="1"/>
    <col min="1566" max="1568" width="0" style="63" hidden="1" customWidth="1"/>
    <col min="1569" max="1569" width="15.7109375" style="63" customWidth="1"/>
    <col min="1570" max="1570" width="9.140625" style="63"/>
    <col min="1571" max="1571" width="1.7109375" style="63" customWidth="1"/>
    <col min="1572" max="1572" width="14.7109375" style="63" customWidth="1"/>
    <col min="1573" max="1573" width="1.7109375" style="63" customWidth="1"/>
    <col min="1574" max="1574" width="14.7109375" style="63" customWidth="1"/>
    <col min="1575" max="1576" width="15.7109375" style="63" customWidth="1"/>
    <col min="1577" max="1792" width="9.140625" style="63"/>
    <col min="1793" max="1803" width="0" style="63" hidden="1" customWidth="1"/>
    <col min="1804" max="1804" width="3.7109375" style="63" customWidth="1"/>
    <col min="1805" max="1806" width="8.7109375" style="63" customWidth="1"/>
    <col min="1807" max="1807" width="12.7109375" style="63" customWidth="1"/>
    <col min="1808" max="1809" width="15.7109375" style="63" customWidth="1"/>
    <col min="1810" max="1810" width="65.7109375" style="63" customWidth="1"/>
    <col min="1811" max="1811" width="10.7109375" style="63" customWidth="1"/>
    <col min="1812" max="1813" width="14.7109375" style="63" customWidth="1"/>
    <col min="1814" max="1814" width="10.7109375" style="63" customWidth="1"/>
    <col min="1815" max="1815" width="14.7109375" style="63" customWidth="1"/>
    <col min="1816" max="1816" width="15.7109375" style="63" customWidth="1"/>
    <col min="1817" max="1817" width="3.7109375" style="63" customWidth="1"/>
    <col min="1818" max="1820" width="0" style="63" hidden="1" customWidth="1"/>
    <col min="1821" max="1821" width="15.7109375" style="63" customWidth="1"/>
    <col min="1822" max="1824" width="0" style="63" hidden="1" customWidth="1"/>
    <col min="1825" max="1825" width="15.7109375" style="63" customWidth="1"/>
    <col min="1826" max="1826" width="9.140625" style="63"/>
    <col min="1827" max="1827" width="1.7109375" style="63" customWidth="1"/>
    <col min="1828" max="1828" width="14.7109375" style="63" customWidth="1"/>
    <col min="1829" max="1829" width="1.7109375" style="63" customWidth="1"/>
    <col min="1830" max="1830" width="14.7109375" style="63" customWidth="1"/>
    <col min="1831" max="1832" width="15.7109375" style="63" customWidth="1"/>
    <col min="1833" max="2048" width="9.140625" style="63"/>
    <col min="2049" max="2059" width="0" style="63" hidden="1" customWidth="1"/>
    <col min="2060" max="2060" width="3.7109375" style="63" customWidth="1"/>
    <col min="2061" max="2062" width="8.7109375" style="63" customWidth="1"/>
    <col min="2063" max="2063" width="12.7109375" style="63" customWidth="1"/>
    <col min="2064" max="2065" width="15.7109375" style="63" customWidth="1"/>
    <col min="2066" max="2066" width="65.7109375" style="63" customWidth="1"/>
    <col min="2067" max="2067" width="10.7109375" style="63" customWidth="1"/>
    <col min="2068" max="2069" width="14.7109375" style="63" customWidth="1"/>
    <col min="2070" max="2070" width="10.7109375" style="63" customWidth="1"/>
    <col min="2071" max="2071" width="14.7109375" style="63" customWidth="1"/>
    <col min="2072" max="2072" width="15.7109375" style="63" customWidth="1"/>
    <col min="2073" max="2073" width="3.7109375" style="63" customWidth="1"/>
    <col min="2074" max="2076" width="0" style="63" hidden="1" customWidth="1"/>
    <col min="2077" max="2077" width="15.7109375" style="63" customWidth="1"/>
    <col min="2078" max="2080" width="0" style="63" hidden="1" customWidth="1"/>
    <col min="2081" max="2081" width="15.7109375" style="63" customWidth="1"/>
    <col min="2082" max="2082" width="9.140625" style="63"/>
    <col min="2083" max="2083" width="1.7109375" style="63" customWidth="1"/>
    <col min="2084" max="2084" width="14.7109375" style="63" customWidth="1"/>
    <col min="2085" max="2085" width="1.7109375" style="63" customWidth="1"/>
    <col min="2086" max="2086" width="14.7109375" style="63" customWidth="1"/>
    <col min="2087" max="2088" width="15.7109375" style="63" customWidth="1"/>
    <col min="2089" max="2304" width="9.140625" style="63"/>
    <col min="2305" max="2315" width="0" style="63" hidden="1" customWidth="1"/>
    <col min="2316" max="2316" width="3.7109375" style="63" customWidth="1"/>
    <col min="2317" max="2318" width="8.7109375" style="63" customWidth="1"/>
    <col min="2319" max="2319" width="12.7109375" style="63" customWidth="1"/>
    <col min="2320" max="2321" width="15.7109375" style="63" customWidth="1"/>
    <col min="2322" max="2322" width="65.7109375" style="63" customWidth="1"/>
    <col min="2323" max="2323" width="10.7109375" style="63" customWidth="1"/>
    <col min="2324" max="2325" width="14.7109375" style="63" customWidth="1"/>
    <col min="2326" max="2326" width="10.7109375" style="63" customWidth="1"/>
    <col min="2327" max="2327" width="14.7109375" style="63" customWidth="1"/>
    <col min="2328" max="2328" width="15.7109375" style="63" customWidth="1"/>
    <col min="2329" max="2329" width="3.7109375" style="63" customWidth="1"/>
    <col min="2330" max="2332" width="0" style="63" hidden="1" customWidth="1"/>
    <col min="2333" max="2333" width="15.7109375" style="63" customWidth="1"/>
    <col min="2334" max="2336" width="0" style="63" hidden="1" customWidth="1"/>
    <col min="2337" max="2337" width="15.7109375" style="63" customWidth="1"/>
    <col min="2338" max="2338" width="9.140625" style="63"/>
    <col min="2339" max="2339" width="1.7109375" style="63" customWidth="1"/>
    <col min="2340" max="2340" width="14.7109375" style="63" customWidth="1"/>
    <col min="2341" max="2341" width="1.7109375" style="63" customWidth="1"/>
    <col min="2342" max="2342" width="14.7109375" style="63" customWidth="1"/>
    <col min="2343" max="2344" width="15.7109375" style="63" customWidth="1"/>
    <col min="2345" max="2560" width="9.140625" style="63"/>
    <col min="2561" max="2571" width="0" style="63" hidden="1" customWidth="1"/>
    <col min="2572" max="2572" width="3.7109375" style="63" customWidth="1"/>
    <col min="2573" max="2574" width="8.7109375" style="63" customWidth="1"/>
    <col min="2575" max="2575" width="12.7109375" style="63" customWidth="1"/>
    <col min="2576" max="2577" width="15.7109375" style="63" customWidth="1"/>
    <col min="2578" max="2578" width="65.7109375" style="63" customWidth="1"/>
    <col min="2579" max="2579" width="10.7109375" style="63" customWidth="1"/>
    <col min="2580" max="2581" width="14.7109375" style="63" customWidth="1"/>
    <col min="2582" max="2582" width="10.7109375" style="63" customWidth="1"/>
    <col min="2583" max="2583" width="14.7109375" style="63" customWidth="1"/>
    <col min="2584" max="2584" width="15.7109375" style="63" customWidth="1"/>
    <col min="2585" max="2585" width="3.7109375" style="63" customWidth="1"/>
    <col min="2586" max="2588" width="0" style="63" hidden="1" customWidth="1"/>
    <col min="2589" max="2589" width="15.7109375" style="63" customWidth="1"/>
    <col min="2590" max="2592" width="0" style="63" hidden="1" customWidth="1"/>
    <col min="2593" max="2593" width="15.7109375" style="63" customWidth="1"/>
    <col min="2594" max="2594" width="9.140625" style="63"/>
    <col min="2595" max="2595" width="1.7109375" style="63" customWidth="1"/>
    <col min="2596" max="2596" width="14.7109375" style="63" customWidth="1"/>
    <col min="2597" max="2597" width="1.7109375" style="63" customWidth="1"/>
    <col min="2598" max="2598" width="14.7109375" style="63" customWidth="1"/>
    <col min="2599" max="2600" width="15.7109375" style="63" customWidth="1"/>
    <col min="2601" max="2816" width="9.140625" style="63"/>
    <col min="2817" max="2827" width="0" style="63" hidden="1" customWidth="1"/>
    <col min="2828" max="2828" width="3.7109375" style="63" customWidth="1"/>
    <col min="2829" max="2830" width="8.7109375" style="63" customWidth="1"/>
    <col min="2831" max="2831" width="12.7109375" style="63" customWidth="1"/>
    <col min="2832" max="2833" width="15.7109375" style="63" customWidth="1"/>
    <col min="2834" max="2834" width="65.7109375" style="63" customWidth="1"/>
    <col min="2835" max="2835" width="10.7109375" style="63" customWidth="1"/>
    <col min="2836" max="2837" width="14.7109375" style="63" customWidth="1"/>
    <col min="2838" max="2838" width="10.7109375" style="63" customWidth="1"/>
    <col min="2839" max="2839" width="14.7109375" style="63" customWidth="1"/>
    <col min="2840" max="2840" width="15.7109375" style="63" customWidth="1"/>
    <col min="2841" max="2841" width="3.7109375" style="63" customWidth="1"/>
    <col min="2842" max="2844" width="0" style="63" hidden="1" customWidth="1"/>
    <col min="2845" max="2845" width="15.7109375" style="63" customWidth="1"/>
    <col min="2846" max="2848" width="0" style="63" hidden="1" customWidth="1"/>
    <col min="2849" max="2849" width="15.7109375" style="63" customWidth="1"/>
    <col min="2850" max="2850" width="9.140625" style="63"/>
    <col min="2851" max="2851" width="1.7109375" style="63" customWidth="1"/>
    <col min="2852" max="2852" width="14.7109375" style="63" customWidth="1"/>
    <col min="2853" max="2853" width="1.7109375" style="63" customWidth="1"/>
    <col min="2854" max="2854" width="14.7109375" style="63" customWidth="1"/>
    <col min="2855" max="2856" width="15.7109375" style="63" customWidth="1"/>
    <col min="2857" max="3072" width="9.140625" style="63"/>
    <col min="3073" max="3083" width="0" style="63" hidden="1" customWidth="1"/>
    <col min="3084" max="3084" width="3.7109375" style="63" customWidth="1"/>
    <col min="3085" max="3086" width="8.7109375" style="63" customWidth="1"/>
    <col min="3087" max="3087" width="12.7109375" style="63" customWidth="1"/>
    <col min="3088" max="3089" width="15.7109375" style="63" customWidth="1"/>
    <col min="3090" max="3090" width="65.7109375" style="63" customWidth="1"/>
    <col min="3091" max="3091" width="10.7109375" style="63" customWidth="1"/>
    <col min="3092" max="3093" width="14.7109375" style="63" customWidth="1"/>
    <col min="3094" max="3094" width="10.7109375" style="63" customWidth="1"/>
    <col min="3095" max="3095" width="14.7109375" style="63" customWidth="1"/>
    <col min="3096" max="3096" width="15.7109375" style="63" customWidth="1"/>
    <col min="3097" max="3097" width="3.7109375" style="63" customWidth="1"/>
    <col min="3098" max="3100" width="0" style="63" hidden="1" customWidth="1"/>
    <col min="3101" max="3101" width="15.7109375" style="63" customWidth="1"/>
    <col min="3102" max="3104" width="0" style="63" hidden="1" customWidth="1"/>
    <col min="3105" max="3105" width="15.7109375" style="63" customWidth="1"/>
    <col min="3106" max="3106" width="9.140625" style="63"/>
    <col min="3107" max="3107" width="1.7109375" style="63" customWidth="1"/>
    <col min="3108" max="3108" width="14.7109375" style="63" customWidth="1"/>
    <col min="3109" max="3109" width="1.7109375" style="63" customWidth="1"/>
    <col min="3110" max="3110" width="14.7109375" style="63" customWidth="1"/>
    <col min="3111" max="3112" width="15.7109375" style="63" customWidth="1"/>
    <col min="3113" max="3328" width="9.140625" style="63"/>
    <col min="3329" max="3339" width="0" style="63" hidden="1" customWidth="1"/>
    <col min="3340" max="3340" width="3.7109375" style="63" customWidth="1"/>
    <col min="3341" max="3342" width="8.7109375" style="63" customWidth="1"/>
    <col min="3343" max="3343" width="12.7109375" style="63" customWidth="1"/>
    <col min="3344" max="3345" width="15.7109375" style="63" customWidth="1"/>
    <col min="3346" max="3346" width="65.7109375" style="63" customWidth="1"/>
    <col min="3347" max="3347" width="10.7109375" style="63" customWidth="1"/>
    <col min="3348" max="3349" width="14.7109375" style="63" customWidth="1"/>
    <col min="3350" max="3350" width="10.7109375" style="63" customWidth="1"/>
    <col min="3351" max="3351" width="14.7109375" style="63" customWidth="1"/>
    <col min="3352" max="3352" width="15.7109375" style="63" customWidth="1"/>
    <col min="3353" max="3353" width="3.7109375" style="63" customWidth="1"/>
    <col min="3354" max="3356" width="0" style="63" hidden="1" customWidth="1"/>
    <col min="3357" max="3357" width="15.7109375" style="63" customWidth="1"/>
    <col min="3358" max="3360" width="0" style="63" hidden="1" customWidth="1"/>
    <col min="3361" max="3361" width="15.7109375" style="63" customWidth="1"/>
    <col min="3362" max="3362" width="9.140625" style="63"/>
    <col min="3363" max="3363" width="1.7109375" style="63" customWidth="1"/>
    <col min="3364" max="3364" width="14.7109375" style="63" customWidth="1"/>
    <col min="3365" max="3365" width="1.7109375" style="63" customWidth="1"/>
    <col min="3366" max="3366" width="14.7109375" style="63" customWidth="1"/>
    <col min="3367" max="3368" width="15.7109375" style="63" customWidth="1"/>
    <col min="3369" max="3584" width="9.140625" style="63"/>
    <col min="3585" max="3595" width="0" style="63" hidden="1" customWidth="1"/>
    <col min="3596" max="3596" width="3.7109375" style="63" customWidth="1"/>
    <col min="3597" max="3598" width="8.7109375" style="63" customWidth="1"/>
    <col min="3599" max="3599" width="12.7109375" style="63" customWidth="1"/>
    <col min="3600" max="3601" width="15.7109375" style="63" customWidth="1"/>
    <col min="3602" max="3602" width="65.7109375" style="63" customWidth="1"/>
    <col min="3603" max="3603" width="10.7109375" style="63" customWidth="1"/>
    <col min="3604" max="3605" width="14.7109375" style="63" customWidth="1"/>
    <col min="3606" max="3606" width="10.7109375" style="63" customWidth="1"/>
    <col min="3607" max="3607" width="14.7109375" style="63" customWidth="1"/>
    <col min="3608" max="3608" width="15.7109375" style="63" customWidth="1"/>
    <col min="3609" max="3609" width="3.7109375" style="63" customWidth="1"/>
    <col min="3610" max="3612" width="0" style="63" hidden="1" customWidth="1"/>
    <col min="3613" max="3613" width="15.7109375" style="63" customWidth="1"/>
    <col min="3614" max="3616" width="0" style="63" hidden="1" customWidth="1"/>
    <col min="3617" max="3617" width="15.7109375" style="63" customWidth="1"/>
    <col min="3618" max="3618" width="9.140625" style="63"/>
    <col min="3619" max="3619" width="1.7109375" style="63" customWidth="1"/>
    <col min="3620" max="3620" width="14.7109375" style="63" customWidth="1"/>
    <col min="3621" max="3621" width="1.7109375" style="63" customWidth="1"/>
    <col min="3622" max="3622" width="14.7109375" style="63" customWidth="1"/>
    <col min="3623" max="3624" width="15.7109375" style="63" customWidth="1"/>
    <col min="3625" max="3840" width="9.140625" style="63"/>
    <col min="3841" max="3851" width="0" style="63" hidden="1" customWidth="1"/>
    <col min="3852" max="3852" width="3.7109375" style="63" customWidth="1"/>
    <col min="3853" max="3854" width="8.7109375" style="63" customWidth="1"/>
    <col min="3855" max="3855" width="12.7109375" style="63" customWidth="1"/>
    <col min="3856" max="3857" width="15.7109375" style="63" customWidth="1"/>
    <col min="3858" max="3858" width="65.7109375" style="63" customWidth="1"/>
    <col min="3859" max="3859" width="10.7109375" style="63" customWidth="1"/>
    <col min="3860" max="3861" width="14.7109375" style="63" customWidth="1"/>
    <col min="3862" max="3862" width="10.7109375" style="63" customWidth="1"/>
    <col min="3863" max="3863" width="14.7109375" style="63" customWidth="1"/>
    <col min="3864" max="3864" width="15.7109375" style="63" customWidth="1"/>
    <col min="3865" max="3865" width="3.7109375" style="63" customWidth="1"/>
    <col min="3866" max="3868" width="0" style="63" hidden="1" customWidth="1"/>
    <col min="3869" max="3869" width="15.7109375" style="63" customWidth="1"/>
    <col min="3870" max="3872" width="0" style="63" hidden="1" customWidth="1"/>
    <col min="3873" max="3873" width="15.7109375" style="63" customWidth="1"/>
    <col min="3874" max="3874" width="9.140625" style="63"/>
    <col min="3875" max="3875" width="1.7109375" style="63" customWidth="1"/>
    <col min="3876" max="3876" width="14.7109375" style="63" customWidth="1"/>
    <col min="3877" max="3877" width="1.7109375" style="63" customWidth="1"/>
    <col min="3878" max="3878" width="14.7109375" style="63" customWidth="1"/>
    <col min="3879" max="3880" width="15.7109375" style="63" customWidth="1"/>
    <col min="3881" max="4096" width="9.140625" style="63"/>
    <col min="4097" max="4107" width="0" style="63" hidden="1" customWidth="1"/>
    <col min="4108" max="4108" width="3.7109375" style="63" customWidth="1"/>
    <col min="4109" max="4110" width="8.7109375" style="63" customWidth="1"/>
    <col min="4111" max="4111" width="12.7109375" style="63" customWidth="1"/>
    <col min="4112" max="4113" width="15.7109375" style="63" customWidth="1"/>
    <col min="4114" max="4114" width="65.7109375" style="63" customWidth="1"/>
    <col min="4115" max="4115" width="10.7109375" style="63" customWidth="1"/>
    <col min="4116" max="4117" width="14.7109375" style="63" customWidth="1"/>
    <col min="4118" max="4118" width="10.7109375" style="63" customWidth="1"/>
    <col min="4119" max="4119" width="14.7109375" style="63" customWidth="1"/>
    <col min="4120" max="4120" width="15.7109375" style="63" customWidth="1"/>
    <col min="4121" max="4121" width="3.7109375" style="63" customWidth="1"/>
    <col min="4122" max="4124" width="0" style="63" hidden="1" customWidth="1"/>
    <col min="4125" max="4125" width="15.7109375" style="63" customWidth="1"/>
    <col min="4126" max="4128" width="0" style="63" hidden="1" customWidth="1"/>
    <col min="4129" max="4129" width="15.7109375" style="63" customWidth="1"/>
    <col min="4130" max="4130" width="9.140625" style="63"/>
    <col min="4131" max="4131" width="1.7109375" style="63" customWidth="1"/>
    <col min="4132" max="4132" width="14.7109375" style="63" customWidth="1"/>
    <col min="4133" max="4133" width="1.7109375" style="63" customWidth="1"/>
    <col min="4134" max="4134" width="14.7109375" style="63" customWidth="1"/>
    <col min="4135" max="4136" width="15.7109375" style="63" customWidth="1"/>
    <col min="4137" max="4352" width="9.140625" style="63"/>
    <col min="4353" max="4363" width="0" style="63" hidden="1" customWidth="1"/>
    <col min="4364" max="4364" width="3.7109375" style="63" customWidth="1"/>
    <col min="4365" max="4366" width="8.7109375" style="63" customWidth="1"/>
    <col min="4367" max="4367" width="12.7109375" style="63" customWidth="1"/>
    <col min="4368" max="4369" width="15.7109375" style="63" customWidth="1"/>
    <col min="4370" max="4370" width="65.7109375" style="63" customWidth="1"/>
    <col min="4371" max="4371" width="10.7109375" style="63" customWidth="1"/>
    <col min="4372" max="4373" width="14.7109375" style="63" customWidth="1"/>
    <col min="4374" max="4374" width="10.7109375" style="63" customWidth="1"/>
    <col min="4375" max="4375" width="14.7109375" style="63" customWidth="1"/>
    <col min="4376" max="4376" width="15.7109375" style="63" customWidth="1"/>
    <col min="4377" max="4377" width="3.7109375" style="63" customWidth="1"/>
    <col min="4378" max="4380" width="0" style="63" hidden="1" customWidth="1"/>
    <col min="4381" max="4381" width="15.7109375" style="63" customWidth="1"/>
    <col min="4382" max="4384" width="0" style="63" hidden="1" customWidth="1"/>
    <col min="4385" max="4385" width="15.7109375" style="63" customWidth="1"/>
    <col min="4386" max="4386" width="9.140625" style="63"/>
    <col min="4387" max="4387" width="1.7109375" style="63" customWidth="1"/>
    <col min="4388" max="4388" width="14.7109375" style="63" customWidth="1"/>
    <col min="4389" max="4389" width="1.7109375" style="63" customWidth="1"/>
    <col min="4390" max="4390" width="14.7109375" style="63" customWidth="1"/>
    <col min="4391" max="4392" width="15.7109375" style="63" customWidth="1"/>
    <col min="4393" max="4608" width="9.140625" style="63"/>
    <col min="4609" max="4619" width="0" style="63" hidden="1" customWidth="1"/>
    <col min="4620" max="4620" width="3.7109375" style="63" customWidth="1"/>
    <col min="4621" max="4622" width="8.7109375" style="63" customWidth="1"/>
    <col min="4623" max="4623" width="12.7109375" style="63" customWidth="1"/>
    <col min="4624" max="4625" width="15.7109375" style="63" customWidth="1"/>
    <col min="4626" max="4626" width="65.7109375" style="63" customWidth="1"/>
    <col min="4627" max="4627" width="10.7109375" style="63" customWidth="1"/>
    <col min="4628" max="4629" width="14.7109375" style="63" customWidth="1"/>
    <col min="4630" max="4630" width="10.7109375" style="63" customWidth="1"/>
    <col min="4631" max="4631" width="14.7109375" style="63" customWidth="1"/>
    <col min="4632" max="4632" width="15.7109375" style="63" customWidth="1"/>
    <col min="4633" max="4633" width="3.7109375" style="63" customWidth="1"/>
    <col min="4634" max="4636" width="0" style="63" hidden="1" customWidth="1"/>
    <col min="4637" max="4637" width="15.7109375" style="63" customWidth="1"/>
    <col min="4638" max="4640" width="0" style="63" hidden="1" customWidth="1"/>
    <col min="4641" max="4641" width="15.7109375" style="63" customWidth="1"/>
    <col min="4642" max="4642" width="9.140625" style="63"/>
    <col min="4643" max="4643" width="1.7109375" style="63" customWidth="1"/>
    <col min="4644" max="4644" width="14.7109375" style="63" customWidth="1"/>
    <col min="4645" max="4645" width="1.7109375" style="63" customWidth="1"/>
    <col min="4646" max="4646" width="14.7109375" style="63" customWidth="1"/>
    <col min="4647" max="4648" width="15.7109375" style="63" customWidth="1"/>
    <col min="4649" max="4864" width="9.140625" style="63"/>
    <col min="4865" max="4875" width="0" style="63" hidden="1" customWidth="1"/>
    <col min="4876" max="4876" width="3.7109375" style="63" customWidth="1"/>
    <col min="4877" max="4878" width="8.7109375" style="63" customWidth="1"/>
    <col min="4879" max="4879" width="12.7109375" style="63" customWidth="1"/>
    <col min="4880" max="4881" width="15.7109375" style="63" customWidth="1"/>
    <col min="4882" max="4882" width="65.7109375" style="63" customWidth="1"/>
    <col min="4883" max="4883" width="10.7109375" style="63" customWidth="1"/>
    <col min="4884" max="4885" width="14.7109375" style="63" customWidth="1"/>
    <col min="4886" max="4886" width="10.7109375" style="63" customWidth="1"/>
    <col min="4887" max="4887" width="14.7109375" style="63" customWidth="1"/>
    <col min="4888" max="4888" width="15.7109375" style="63" customWidth="1"/>
    <col min="4889" max="4889" width="3.7109375" style="63" customWidth="1"/>
    <col min="4890" max="4892" width="0" style="63" hidden="1" customWidth="1"/>
    <col min="4893" max="4893" width="15.7109375" style="63" customWidth="1"/>
    <col min="4894" max="4896" width="0" style="63" hidden="1" customWidth="1"/>
    <col min="4897" max="4897" width="15.7109375" style="63" customWidth="1"/>
    <col min="4898" max="4898" width="9.140625" style="63"/>
    <col min="4899" max="4899" width="1.7109375" style="63" customWidth="1"/>
    <col min="4900" max="4900" width="14.7109375" style="63" customWidth="1"/>
    <col min="4901" max="4901" width="1.7109375" style="63" customWidth="1"/>
    <col min="4902" max="4902" width="14.7109375" style="63" customWidth="1"/>
    <col min="4903" max="4904" width="15.7109375" style="63" customWidth="1"/>
    <col min="4905" max="5120" width="9.140625" style="63"/>
    <col min="5121" max="5131" width="0" style="63" hidden="1" customWidth="1"/>
    <col min="5132" max="5132" width="3.7109375" style="63" customWidth="1"/>
    <col min="5133" max="5134" width="8.7109375" style="63" customWidth="1"/>
    <col min="5135" max="5135" width="12.7109375" style="63" customWidth="1"/>
    <col min="5136" max="5137" width="15.7109375" style="63" customWidth="1"/>
    <col min="5138" max="5138" width="65.7109375" style="63" customWidth="1"/>
    <col min="5139" max="5139" width="10.7109375" style="63" customWidth="1"/>
    <col min="5140" max="5141" width="14.7109375" style="63" customWidth="1"/>
    <col min="5142" max="5142" width="10.7109375" style="63" customWidth="1"/>
    <col min="5143" max="5143" width="14.7109375" style="63" customWidth="1"/>
    <col min="5144" max="5144" width="15.7109375" style="63" customWidth="1"/>
    <col min="5145" max="5145" width="3.7109375" style="63" customWidth="1"/>
    <col min="5146" max="5148" width="0" style="63" hidden="1" customWidth="1"/>
    <col min="5149" max="5149" width="15.7109375" style="63" customWidth="1"/>
    <col min="5150" max="5152" width="0" style="63" hidden="1" customWidth="1"/>
    <col min="5153" max="5153" width="15.7109375" style="63" customWidth="1"/>
    <col min="5154" max="5154" width="9.140625" style="63"/>
    <col min="5155" max="5155" width="1.7109375" style="63" customWidth="1"/>
    <col min="5156" max="5156" width="14.7109375" style="63" customWidth="1"/>
    <col min="5157" max="5157" width="1.7109375" style="63" customWidth="1"/>
    <col min="5158" max="5158" width="14.7109375" style="63" customWidth="1"/>
    <col min="5159" max="5160" width="15.7109375" style="63" customWidth="1"/>
    <col min="5161" max="5376" width="9.140625" style="63"/>
    <col min="5377" max="5387" width="0" style="63" hidden="1" customWidth="1"/>
    <col min="5388" max="5388" width="3.7109375" style="63" customWidth="1"/>
    <col min="5389" max="5390" width="8.7109375" style="63" customWidth="1"/>
    <col min="5391" max="5391" width="12.7109375" style="63" customWidth="1"/>
    <col min="5392" max="5393" width="15.7109375" style="63" customWidth="1"/>
    <col min="5394" max="5394" width="65.7109375" style="63" customWidth="1"/>
    <col min="5395" max="5395" width="10.7109375" style="63" customWidth="1"/>
    <col min="5396" max="5397" width="14.7109375" style="63" customWidth="1"/>
    <col min="5398" max="5398" width="10.7109375" style="63" customWidth="1"/>
    <col min="5399" max="5399" width="14.7109375" style="63" customWidth="1"/>
    <col min="5400" max="5400" width="15.7109375" style="63" customWidth="1"/>
    <col min="5401" max="5401" width="3.7109375" style="63" customWidth="1"/>
    <col min="5402" max="5404" width="0" style="63" hidden="1" customWidth="1"/>
    <col min="5405" max="5405" width="15.7109375" style="63" customWidth="1"/>
    <col min="5406" max="5408" width="0" style="63" hidden="1" customWidth="1"/>
    <col min="5409" max="5409" width="15.7109375" style="63" customWidth="1"/>
    <col min="5410" max="5410" width="9.140625" style="63"/>
    <col min="5411" max="5411" width="1.7109375" style="63" customWidth="1"/>
    <col min="5412" max="5412" width="14.7109375" style="63" customWidth="1"/>
    <col min="5413" max="5413" width="1.7109375" style="63" customWidth="1"/>
    <col min="5414" max="5414" width="14.7109375" style="63" customWidth="1"/>
    <col min="5415" max="5416" width="15.7109375" style="63" customWidth="1"/>
    <col min="5417" max="5632" width="9.140625" style="63"/>
    <col min="5633" max="5643" width="0" style="63" hidden="1" customWidth="1"/>
    <col min="5644" max="5644" width="3.7109375" style="63" customWidth="1"/>
    <col min="5645" max="5646" width="8.7109375" style="63" customWidth="1"/>
    <col min="5647" max="5647" width="12.7109375" style="63" customWidth="1"/>
    <col min="5648" max="5649" width="15.7109375" style="63" customWidth="1"/>
    <col min="5650" max="5650" width="65.7109375" style="63" customWidth="1"/>
    <col min="5651" max="5651" width="10.7109375" style="63" customWidth="1"/>
    <col min="5652" max="5653" width="14.7109375" style="63" customWidth="1"/>
    <col min="5654" max="5654" width="10.7109375" style="63" customWidth="1"/>
    <col min="5655" max="5655" width="14.7109375" style="63" customWidth="1"/>
    <col min="5656" max="5656" width="15.7109375" style="63" customWidth="1"/>
    <col min="5657" max="5657" width="3.7109375" style="63" customWidth="1"/>
    <col min="5658" max="5660" width="0" style="63" hidden="1" customWidth="1"/>
    <col min="5661" max="5661" width="15.7109375" style="63" customWidth="1"/>
    <col min="5662" max="5664" width="0" style="63" hidden="1" customWidth="1"/>
    <col min="5665" max="5665" width="15.7109375" style="63" customWidth="1"/>
    <col min="5666" max="5666" width="9.140625" style="63"/>
    <col min="5667" max="5667" width="1.7109375" style="63" customWidth="1"/>
    <col min="5668" max="5668" width="14.7109375" style="63" customWidth="1"/>
    <col min="5669" max="5669" width="1.7109375" style="63" customWidth="1"/>
    <col min="5670" max="5670" width="14.7109375" style="63" customWidth="1"/>
    <col min="5671" max="5672" width="15.7109375" style="63" customWidth="1"/>
    <col min="5673" max="5888" width="9.140625" style="63"/>
    <col min="5889" max="5899" width="0" style="63" hidden="1" customWidth="1"/>
    <col min="5900" max="5900" width="3.7109375" style="63" customWidth="1"/>
    <col min="5901" max="5902" width="8.7109375" style="63" customWidth="1"/>
    <col min="5903" max="5903" width="12.7109375" style="63" customWidth="1"/>
    <col min="5904" max="5905" width="15.7109375" style="63" customWidth="1"/>
    <col min="5906" max="5906" width="65.7109375" style="63" customWidth="1"/>
    <col min="5907" max="5907" width="10.7109375" style="63" customWidth="1"/>
    <col min="5908" max="5909" width="14.7109375" style="63" customWidth="1"/>
    <col min="5910" max="5910" width="10.7109375" style="63" customWidth="1"/>
    <col min="5911" max="5911" width="14.7109375" style="63" customWidth="1"/>
    <col min="5912" max="5912" width="15.7109375" style="63" customWidth="1"/>
    <col min="5913" max="5913" width="3.7109375" style="63" customWidth="1"/>
    <col min="5914" max="5916" width="0" style="63" hidden="1" customWidth="1"/>
    <col min="5917" max="5917" width="15.7109375" style="63" customWidth="1"/>
    <col min="5918" max="5920" width="0" style="63" hidden="1" customWidth="1"/>
    <col min="5921" max="5921" width="15.7109375" style="63" customWidth="1"/>
    <col min="5922" max="5922" width="9.140625" style="63"/>
    <col min="5923" max="5923" width="1.7109375" style="63" customWidth="1"/>
    <col min="5924" max="5924" width="14.7109375" style="63" customWidth="1"/>
    <col min="5925" max="5925" width="1.7109375" style="63" customWidth="1"/>
    <col min="5926" max="5926" width="14.7109375" style="63" customWidth="1"/>
    <col min="5927" max="5928" width="15.7109375" style="63" customWidth="1"/>
    <col min="5929" max="6144" width="9.140625" style="63"/>
    <col min="6145" max="6155" width="0" style="63" hidden="1" customWidth="1"/>
    <col min="6156" max="6156" width="3.7109375" style="63" customWidth="1"/>
    <col min="6157" max="6158" width="8.7109375" style="63" customWidth="1"/>
    <col min="6159" max="6159" width="12.7109375" style="63" customWidth="1"/>
    <col min="6160" max="6161" width="15.7109375" style="63" customWidth="1"/>
    <col min="6162" max="6162" width="65.7109375" style="63" customWidth="1"/>
    <col min="6163" max="6163" width="10.7109375" style="63" customWidth="1"/>
    <col min="6164" max="6165" width="14.7109375" style="63" customWidth="1"/>
    <col min="6166" max="6166" width="10.7109375" style="63" customWidth="1"/>
    <col min="6167" max="6167" width="14.7109375" style="63" customWidth="1"/>
    <col min="6168" max="6168" width="15.7109375" style="63" customWidth="1"/>
    <col min="6169" max="6169" width="3.7109375" style="63" customWidth="1"/>
    <col min="6170" max="6172" width="0" style="63" hidden="1" customWidth="1"/>
    <col min="6173" max="6173" width="15.7109375" style="63" customWidth="1"/>
    <col min="6174" max="6176" width="0" style="63" hidden="1" customWidth="1"/>
    <col min="6177" max="6177" width="15.7109375" style="63" customWidth="1"/>
    <col min="6178" max="6178" width="9.140625" style="63"/>
    <col min="6179" max="6179" width="1.7109375" style="63" customWidth="1"/>
    <col min="6180" max="6180" width="14.7109375" style="63" customWidth="1"/>
    <col min="6181" max="6181" width="1.7109375" style="63" customWidth="1"/>
    <col min="6182" max="6182" width="14.7109375" style="63" customWidth="1"/>
    <col min="6183" max="6184" width="15.7109375" style="63" customWidth="1"/>
    <col min="6185" max="6400" width="9.140625" style="63"/>
    <col min="6401" max="6411" width="0" style="63" hidden="1" customWidth="1"/>
    <col min="6412" max="6412" width="3.7109375" style="63" customWidth="1"/>
    <col min="6413" max="6414" width="8.7109375" style="63" customWidth="1"/>
    <col min="6415" max="6415" width="12.7109375" style="63" customWidth="1"/>
    <col min="6416" max="6417" width="15.7109375" style="63" customWidth="1"/>
    <col min="6418" max="6418" width="65.7109375" style="63" customWidth="1"/>
    <col min="6419" max="6419" width="10.7109375" style="63" customWidth="1"/>
    <col min="6420" max="6421" width="14.7109375" style="63" customWidth="1"/>
    <col min="6422" max="6422" width="10.7109375" style="63" customWidth="1"/>
    <col min="6423" max="6423" width="14.7109375" style="63" customWidth="1"/>
    <col min="6424" max="6424" width="15.7109375" style="63" customWidth="1"/>
    <col min="6425" max="6425" width="3.7109375" style="63" customWidth="1"/>
    <col min="6426" max="6428" width="0" style="63" hidden="1" customWidth="1"/>
    <col min="6429" max="6429" width="15.7109375" style="63" customWidth="1"/>
    <col min="6430" max="6432" width="0" style="63" hidden="1" customWidth="1"/>
    <col min="6433" max="6433" width="15.7109375" style="63" customWidth="1"/>
    <col min="6434" max="6434" width="9.140625" style="63"/>
    <col min="6435" max="6435" width="1.7109375" style="63" customWidth="1"/>
    <col min="6436" max="6436" width="14.7109375" style="63" customWidth="1"/>
    <col min="6437" max="6437" width="1.7109375" style="63" customWidth="1"/>
    <col min="6438" max="6438" width="14.7109375" style="63" customWidth="1"/>
    <col min="6439" max="6440" width="15.7109375" style="63" customWidth="1"/>
    <col min="6441" max="6656" width="9.140625" style="63"/>
    <col min="6657" max="6667" width="0" style="63" hidden="1" customWidth="1"/>
    <col min="6668" max="6668" width="3.7109375" style="63" customWidth="1"/>
    <col min="6669" max="6670" width="8.7109375" style="63" customWidth="1"/>
    <col min="6671" max="6671" width="12.7109375" style="63" customWidth="1"/>
    <col min="6672" max="6673" width="15.7109375" style="63" customWidth="1"/>
    <col min="6674" max="6674" width="65.7109375" style="63" customWidth="1"/>
    <col min="6675" max="6675" width="10.7109375" style="63" customWidth="1"/>
    <col min="6676" max="6677" width="14.7109375" style="63" customWidth="1"/>
    <col min="6678" max="6678" width="10.7109375" style="63" customWidth="1"/>
    <col min="6679" max="6679" width="14.7109375" style="63" customWidth="1"/>
    <col min="6680" max="6680" width="15.7109375" style="63" customWidth="1"/>
    <col min="6681" max="6681" width="3.7109375" style="63" customWidth="1"/>
    <col min="6682" max="6684" width="0" style="63" hidden="1" customWidth="1"/>
    <col min="6685" max="6685" width="15.7109375" style="63" customWidth="1"/>
    <col min="6686" max="6688" width="0" style="63" hidden="1" customWidth="1"/>
    <col min="6689" max="6689" width="15.7109375" style="63" customWidth="1"/>
    <col min="6690" max="6690" width="9.140625" style="63"/>
    <col min="6691" max="6691" width="1.7109375" style="63" customWidth="1"/>
    <col min="6692" max="6692" width="14.7109375" style="63" customWidth="1"/>
    <col min="6693" max="6693" width="1.7109375" style="63" customWidth="1"/>
    <col min="6694" max="6694" width="14.7109375" style="63" customWidth="1"/>
    <col min="6695" max="6696" width="15.7109375" style="63" customWidth="1"/>
    <col min="6697" max="6912" width="9.140625" style="63"/>
    <col min="6913" max="6923" width="0" style="63" hidden="1" customWidth="1"/>
    <col min="6924" max="6924" width="3.7109375" style="63" customWidth="1"/>
    <col min="6925" max="6926" width="8.7109375" style="63" customWidth="1"/>
    <col min="6927" max="6927" width="12.7109375" style="63" customWidth="1"/>
    <col min="6928" max="6929" width="15.7109375" style="63" customWidth="1"/>
    <col min="6930" max="6930" width="65.7109375" style="63" customWidth="1"/>
    <col min="6931" max="6931" width="10.7109375" style="63" customWidth="1"/>
    <col min="6932" max="6933" width="14.7109375" style="63" customWidth="1"/>
    <col min="6934" max="6934" width="10.7109375" style="63" customWidth="1"/>
    <col min="6935" max="6935" width="14.7109375" style="63" customWidth="1"/>
    <col min="6936" max="6936" width="15.7109375" style="63" customWidth="1"/>
    <col min="6937" max="6937" width="3.7109375" style="63" customWidth="1"/>
    <col min="6938" max="6940" width="0" style="63" hidden="1" customWidth="1"/>
    <col min="6941" max="6941" width="15.7109375" style="63" customWidth="1"/>
    <col min="6942" max="6944" width="0" style="63" hidden="1" customWidth="1"/>
    <col min="6945" max="6945" width="15.7109375" style="63" customWidth="1"/>
    <col min="6946" max="6946" width="9.140625" style="63"/>
    <col min="6947" max="6947" width="1.7109375" style="63" customWidth="1"/>
    <col min="6948" max="6948" width="14.7109375" style="63" customWidth="1"/>
    <col min="6949" max="6949" width="1.7109375" style="63" customWidth="1"/>
    <col min="6950" max="6950" width="14.7109375" style="63" customWidth="1"/>
    <col min="6951" max="6952" width="15.7109375" style="63" customWidth="1"/>
    <col min="6953" max="7168" width="9.140625" style="63"/>
    <col min="7169" max="7179" width="0" style="63" hidden="1" customWidth="1"/>
    <col min="7180" max="7180" width="3.7109375" style="63" customWidth="1"/>
    <col min="7181" max="7182" width="8.7109375" style="63" customWidth="1"/>
    <col min="7183" max="7183" width="12.7109375" style="63" customWidth="1"/>
    <col min="7184" max="7185" width="15.7109375" style="63" customWidth="1"/>
    <col min="7186" max="7186" width="65.7109375" style="63" customWidth="1"/>
    <col min="7187" max="7187" width="10.7109375" style="63" customWidth="1"/>
    <col min="7188" max="7189" width="14.7109375" style="63" customWidth="1"/>
    <col min="7190" max="7190" width="10.7109375" style="63" customWidth="1"/>
    <col min="7191" max="7191" width="14.7109375" style="63" customWidth="1"/>
    <col min="7192" max="7192" width="15.7109375" style="63" customWidth="1"/>
    <col min="7193" max="7193" width="3.7109375" style="63" customWidth="1"/>
    <col min="7194" max="7196" width="0" style="63" hidden="1" customWidth="1"/>
    <col min="7197" max="7197" width="15.7109375" style="63" customWidth="1"/>
    <col min="7198" max="7200" width="0" style="63" hidden="1" customWidth="1"/>
    <col min="7201" max="7201" width="15.7109375" style="63" customWidth="1"/>
    <col min="7202" max="7202" width="9.140625" style="63"/>
    <col min="7203" max="7203" width="1.7109375" style="63" customWidth="1"/>
    <col min="7204" max="7204" width="14.7109375" style="63" customWidth="1"/>
    <col min="7205" max="7205" width="1.7109375" style="63" customWidth="1"/>
    <col min="7206" max="7206" width="14.7109375" style="63" customWidth="1"/>
    <col min="7207" max="7208" width="15.7109375" style="63" customWidth="1"/>
    <col min="7209" max="7424" width="9.140625" style="63"/>
    <col min="7425" max="7435" width="0" style="63" hidden="1" customWidth="1"/>
    <col min="7436" max="7436" width="3.7109375" style="63" customWidth="1"/>
    <col min="7437" max="7438" width="8.7109375" style="63" customWidth="1"/>
    <col min="7439" max="7439" width="12.7109375" style="63" customWidth="1"/>
    <col min="7440" max="7441" width="15.7109375" style="63" customWidth="1"/>
    <col min="7442" max="7442" width="65.7109375" style="63" customWidth="1"/>
    <col min="7443" max="7443" width="10.7109375" style="63" customWidth="1"/>
    <col min="7444" max="7445" width="14.7109375" style="63" customWidth="1"/>
    <col min="7446" max="7446" width="10.7109375" style="63" customWidth="1"/>
    <col min="7447" max="7447" width="14.7109375" style="63" customWidth="1"/>
    <col min="7448" max="7448" width="15.7109375" style="63" customWidth="1"/>
    <col min="7449" max="7449" width="3.7109375" style="63" customWidth="1"/>
    <col min="7450" max="7452" width="0" style="63" hidden="1" customWidth="1"/>
    <col min="7453" max="7453" width="15.7109375" style="63" customWidth="1"/>
    <col min="7454" max="7456" width="0" style="63" hidden="1" customWidth="1"/>
    <col min="7457" max="7457" width="15.7109375" style="63" customWidth="1"/>
    <col min="7458" max="7458" width="9.140625" style="63"/>
    <col min="7459" max="7459" width="1.7109375" style="63" customWidth="1"/>
    <col min="7460" max="7460" width="14.7109375" style="63" customWidth="1"/>
    <col min="7461" max="7461" width="1.7109375" style="63" customWidth="1"/>
    <col min="7462" max="7462" width="14.7109375" style="63" customWidth="1"/>
    <col min="7463" max="7464" width="15.7109375" style="63" customWidth="1"/>
    <col min="7465" max="7680" width="9.140625" style="63"/>
    <col min="7681" max="7691" width="0" style="63" hidden="1" customWidth="1"/>
    <col min="7692" max="7692" width="3.7109375" style="63" customWidth="1"/>
    <col min="7693" max="7694" width="8.7109375" style="63" customWidth="1"/>
    <col min="7695" max="7695" width="12.7109375" style="63" customWidth="1"/>
    <col min="7696" max="7697" width="15.7109375" style="63" customWidth="1"/>
    <col min="7698" max="7698" width="65.7109375" style="63" customWidth="1"/>
    <col min="7699" max="7699" width="10.7109375" style="63" customWidth="1"/>
    <col min="7700" max="7701" width="14.7109375" style="63" customWidth="1"/>
    <col min="7702" max="7702" width="10.7109375" style="63" customWidth="1"/>
    <col min="7703" max="7703" width="14.7109375" style="63" customWidth="1"/>
    <col min="7704" max="7704" width="15.7109375" style="63" customWidth="1"/>
    <col min="7705" max="7705" width="3.7109375" style="63" customWidth="1"/>
    <col min="7706" max="7708" width="0" style="63" hidden="1" customWidth="1"/>
    <col min="7709" max="7709" width="15.7109375" style="63" customWidth="1"/>
    <col min="7710" max="7712" width="0" style="63" hidden="1" customWidth="1"/>
    <col min="7713" max="7713" width="15.7109375" style="63" customWidth="1"/>
    <col min="7714" max="7714" width="9.140625" style="63"/>
    <col min="7715" max="7715" width="1.7109375" style="63" customWidth="1"/>
    <col min="7716" max="7716" width="14.7109375" style="63" customWidth="1"/>
    <col min="7717" max="7717" width="1.7109375" style="63" customWidth="1"/>
    <col min="7718" max="7718" width="14.7109375" style="63" customWidth="1"/>
    <col min="7719" max="7720" width="15.7109375" style="63" customWidth="1"/>
    <col min="7721" max="7936" width="9.140625" style="63"/>
    <col min="7937" max="7947" width="0" style="63" hidden="1" customWidth="1"/>
    <col min="7948" max="7948" width="3.7109375" style="63" customWidth="1"/>
    <col min="7949" max="7950" width="8.7109375" style="63" customWidth="1"/>
    <col min="7951" max="7951" width="12.7109375" style="63" customWidth="1"/>
    <col min="7952" max="7953" width="15.7109375" style="63" customWidth="1"/>
    <col min="7954" max="7954" width="65.7109375" style="63" customWidth="1"/>
    <col min="7955" max="7955" width="10.7109375" style="63" customWidth="1"/>
    <col min="7956" max="7957" width="14.7109375" style="63" customWidth="1"/>
    <col min="7958" max="7958" width="10.7109375" style="63" customWidth="1"/>
    <col min="7959" max="7959" width="14.7109375" style="63" customWidth="1"/>
    <col min="7960" max="7960" width="15.7109375" style="63" customWidth="1"/>
    <col min="7961" max="7961" width="3.7109375" style="63" customWidth="1"/>
    <col min="7962" max="7964" width="0" style="63" hidden="1" customWidth="1"/>
    <col min="7965" max="7965" width="15.7109375" style="63" customWidth="1"/>
    <col min="7966" max="7968" width="0" style="63" hidden="1" customWidth="1"/>
    <col min="7969" max="7969" width="15.7109375" style="63" customWidth="1"/>
    <col min="7970" max="7970" width="9.140625" style="63"/>
    <col min="7971" max="7971" width="1.7109375" style="63" customWidth="1"/>
    <col min="7972" max="7972" width="14.7109375" style="63" customWidth="1"/>
    <col min="7973" max="7973" width="1.7109375" style="63" customWidth="1"/>
    <col min="7974" max="7974" width="14.7109375" style="63" customWidth="1"/>
    <col min="7975" max="7976" width="15.7109375" style="63" customWidth="1"/>
    <col min="7977" max="8192" width="9.140625" style="63"/>
    <col min="8193" max="8203" width="0" style="63" hidden="1" customWidth="1"/>
    <col min="8204" max="8204" width="3.7109375" style="63" customWidth="1"/>
    <col min="8205" max="8206" width="8.7109375" style="63" customWidth="1"/>
    <col min="8207" max="8207" width="12.7109375" style="63" customWidth="1"/>
    <col min="8208" max="8209" width="15.7109375" style="63" customWidth="1"/>
    <col min="8210" max="8210" width="65.7109375" style="63" customWidth="1"/>
    <col min="8211" max="8211" width="10.7109375" style="63" customWidth="1"/>
    <col min="8212" max="8213" width="14.7109375" style="63" customWidth="1"/>
    <col min="8214" max="8214" width="10.7109375" style="63" customWidth="1"/>
    <col min="8215" max="8215" width="14.7109375" style="63" customWidth="1"/>
    <col min="8216" max="8216" width="15.7109375" style="63" customWidth="1"/>
    <col min="8217" max="8217" width="3.7109375" style="63" customWidth="1"/>
    <col min="8218" max="8220" width="0" style="63" hidden="1" customWidth="1"/>
    <col min="8221" max="8221" width="15.7109375" style="63" customWidth="1"/>
    <col min="8222" max="8224" width="0" style="63" hidden="1" customWidth="1"/>
    <col min="8225" max="8225" width="15.7109375" style="63" customWidth="1"/>
    <col min="8226" max="8226" width="9.140625" style="63"/>
    <col min="8227" max="8227" width="1.7109375" style="63" customWidth="1"/>
    <col min="8228" max="8228" width="14.7109375" style="63" customWidth="1"/>
    <col min="8229" max="8229" width="1.7109375" style="63" customWidth="1"/>
    <col min="8230" max="8230" width="14.7109375" style="63" customWidth="1"/>
    <col min="8231" max="8232" width="15.7109375" style="63" customWidth="1"/>
    <col min="8233" max="8448" width="9.140625" style="63"/>
    <col min="8449" max="8459" width="0" style="63" hidden="1" customWidth="1"/>
    <col min="8460" max="8460" width="3.7109375" style="63" customWidth="1"/>
    <col min="8461" max="8462" width="8.7109375" style="63" customWidth="1"/>
    <col min="8463" max="8463" width="12.7109375" style="63" customWidth="1"/>
    <col min="8464" max="8465" width="15.7109375" style="63" customWidth="1"/>
    <col min="8466" max="8466" width="65.7109375" style="63" customWidth="1"/>
    <col min="8467" max="8467" width="10.7109375" style="63" customWidth="1"/>
    <col min="8468" max="8469" width="14.7109375" style="63" customWidth="1"/>
    <col min="8470" max="8470" width="10.7109375" style="63" customWidth="1"/>
    <col min="8471" max="8471" width="14.7109375" style="63" customWidth="1"/>
    <col min="8472" max="8472" width="15.7109375" style="63" customWidth="1"/>
    <col min="8473" max="8473" width="3.7109375" style="63" customWidth="1"/>
    <col min="8474" max="8476" width="0" style="63" hidden="1" customWidth="1"/>
    <col min="8477" max="8477" width="15.7109375" style="63" customWidth="1"/>
    <col min="8478" max="8480" width="0" style="63" hidden="1" customWidth="1"/>
    <col min="8481" max="8481" width="15.7109375" style="63" customWidth="1"/>
    <col min="8482" max="8482" width="9.140625" style="63"/>
    <col min="8483" max="8483" width="1.7109375" style="63" customWidth="1"/>
    <col min="8484" max="8484" width="14.7109375" style="63" customWidth="1"/>
    <col min="8485" max="8485" width="1.7109375" style="63" customWidth="1"/>
    <col min="8486" max="8486" width="14.7109375" style="63" customWidth="1"/>
    <col min="8487" max="8488" width="15.7109375" style="63" customWidth="1"/>
    <col min="8489" max="8704" width="9.140625" style="63"/>
    <col min="8705" max="8715" width="0" style="63" hidden="1" customWidth="1"/>
    <col min="8716" max="8716" width="3.7109375" style="63" customWidth="1"/>
    <col min="8717" max="8718" width="8.7109375" style="63" customWidth="1"/>
    <col min="8719" max="8719" width="12.7109375" style="63" customWidth="1"/>
    <col min="8720" max="8721" width="15.7109375" style="63" customWidth="1"/>
    <col min="8722" max="8722" width="65.7109375" style="63" customWidth="1"/>
    <col min="8723" max="8723" width="10.7109375" style="63" customWidth="1"/>
    <col min="8724" max="8725" width="14.7109375" style="63" customWidth="1"/>
    <col min="8726" max="8726" width="10.7109375" style="63" customWidth="1"/>
    <col min="8727" max="8727" width="14.7109375" style="63" customWidth="1"/>
    <col min="8728" max="8728" width="15.7109375" style="63" customWidth="1"/>
    <col min="8729" max="8729" width="3.7109375" style="63" customWidth="1"/>
    <col min="8730" max="8732" width="0" style="63" hidden="1" customWidth="1"/>
    <col min="8733" max="8733" width="15.7109375" style="63" customWidth="1"/>
    <col min="8734" max="8736" width="0" style="63" hidden="1" customWidth="1"/>
    <col min="8737" max="8737" width="15.7109375" style="63" customWidth="1"/>
    <col min="8738" max="8738" width="9.140625" style="63"/>
    <col min="8739" max="8739" width="1.7109375" style="63" customWidth="1"/>
    <col min="8740" max="8740" width="14.7109375" style="63" customWidth="1"/>
    <col min="8741" max="8741" width="1.7109375" style="63" customWidth="1"/>
    <col min="8742" max="8742" width="14.7109375" style="63" customWidth="1"/>
    <col min="8743" max="8744" width="15.7109375" style="63" customWidth="1"/>
    <col min="8745" max="8960" width="9.140625" style="63"/>
    <col min="8961" max="8971" width="0" style="63" hidden="1" customWidth="1"/>
    <col min="8972" max="8972" width="3.7109375" style="63" customWidth="1"/>
    <col min="8973" max="8974" width="8.7109375" style="63" customWidth="1"/>
    <col min="8975" max="8975" width="12.7109375" style="63" customWidth="1"/>
    <col min="8976" max="8977" width="15.7109375" style="63" customWidth="1"/>
    <col min="8978" max="8978" width="65.7109375" style="63" customWidth="1"/>
    <col min="8979" max="8979" width="10.7109375" style="63" customWidth="1"/>
    <col min="8980" max="8981" width="14.7109375" style="63" customWidth="1"/>
    <col min="8982" max="8982" width="10.7109375" style="63" customWidth="1"/>
    <col min="8983" max="8983" width="14.7109375" style="63" customWidth="1"/>
    <col min="8984" max="8984" width="15.7109375" style="63" customWidth="1"/>
    <col min="8985" max="8985" width="3.7109375" style="63" customWidth="1"/>
    <col min="8986" max="8988" width="0" style="63" hidden="1" customWidth="1"/>
    <col min="8989" max="8989" width="15.7109375" style="63" customWidth="1"/>
    <col min="8990" max="8992" width="0" style="63" hidden="1" customWidth="1"/>
    <col min="8993" max="8993" width="15.7109375" style="63" customWidth="1"/>
    <col min="8994" max="8994" width="9.140625" style="63"/>
    <col min="8995" max="8995" width="1.7109375" style="63" customWidth="1"/>
    <col min="8996" max="8996" width="14.7109375" style="63" customWidth="1"/>
    <col min="8997" max="8997" width="1.7109375" style="63" customWidth="1"/>
    <col min="8998" max="8998" width="14.7109375" style="63" customWidth="1"/>
    <col min="8999" max="9000" width="15.7109375" style="63" customWidth="1"/>
    <col min="9001" max="9216" width="9.140625" style="63"/>
    <col min="9217" max="9227" width="0" style="63" hidden="1" customWidth="1"/>
    <col min="9228" max="9228" width="3.7109375" style="63" customWidth="1"/>
    <col min="9229" max="9230" width="8.7109375" style="63" customWidth="1"/>
    <col min="9231" max="9231" width="12.7109375" style="63" customWidth="1"/>
    <col min="9232" max="9233" width="15.7109375" style="63" customWidth="1"/>
    <col min="9234" max="9234" width="65.7109375" style="63" customWidth="1"/>
    <col min="9235" max="9235" width="10.7109375" style="63" customWidth="1"/>
    <col min="9236" max="9237" width="14.7109375" style="63" customWidth="1"/>
    <col min="9238" max="9238" width="10.7109375" style="63" customWidth="1"/>
    <col min="9239" max="9239" width="14.7109375" style="63" customWidth="1"/>
    <col min="9240" max="9240" width="15.7109375" style="63" customWidth="1"/>
    <col min="9241" max="9241" width="3.7109375" style="63" customWidth="1"/>
    <col min="9242" max="9244" width="0" style="63" hidden="1" customWidth="1"/>
    <col min="9245" max="9245" width="15.7109375" style="63" customWidth="1"/>
    <col min="9246" max="9248" width="0" style="63" hidden="1" customWidth="1"/>
    <col min="9249" max="9249" width="15.7109375" style="63" customWidth="1"/>
    <col min="9250" max="9250" width="9.140625" style="63"/>
    <col min="9251" max="9251" width="1.7109375" style="63" customWidth="1"/>
    <col min="9252" max="9252" width="14.7109375" style="63" customWidth="1"/>
    <col min="9253" max="9253" width="1.7109375" style="63" customWidth="1"/>
    <col min="9254" max="9254" width="14.7109375" style="63" customWidth="1"/>
    <col min="9255" max="9256" width="15.7109375" style="63" customWidth="1"/>
    <col min="9257" max="9472" width="9.140625" style="63"/>
    <col min="9473" max="9483" width="0" style="63" hidden="1" customWidth="1"/>
    <col min="9484" max="9484" width="3.7109375" style="63" customWidth="1"/>
    <col min="9485" max="9486" width="8.7109375" style="63" customWidth="1"/>
    <col min="9487" max="9487" width="12.7109375" style="63" customWidth="1"/>
    <col min="9488" max="9489" width="15.7109375" style="63" customWidth="1"/>
    <col min="9490" max="9490" width="65.7109375" style="63" customWidth="1"/>
    <col min="9491" max="9491" width="10.7109375" style="63" customWidth="1"/>
    <col min="9492" max="9493" width="14.7109375" style="63" customWidth="1"/>
    <col min="9494" max="9494" width="10.7109375" style="63" customWidth="1"/>
    <col min="9495" max="9495" width="14.7109375" style="63" customWidth="1"/>
    <col min="9496" max="9496" width="15.7109375" style="63" customWidth="1"/>
    <col min="9497" max="9497" width="3.7109375" style="63" customWidth="1"/>
    <col min="9498" max="9500" width="0" style="63" hidden="1" customWidth="1"/>
    <col min="9501" max="9501" width="15.7109375" style="63" customWidth="1"/>
    <col min="9502" max="9504" width="0" style="63" hidden="1" customWidth="1"/>
    <col min="9505" max="9505" width="15.7109375" style="63" customWidth="1"/>
    <col min="9506" max="9506" width="9.140625" style="63"/>
    <col min="9507" max="9507" width="1.7109375" style="63" customWidth="1"/>
    <col min="9508" max="9508" width="14.7109375" style="63" customWidth="1"/>
    <col min="9509" max="9509" width="1.7109375" style="63" customWidth="1"/>
    <col min="9510" max="9510" width="14.7109375" style="63" customWidth="1"/>
    <col min="9511" max="9512" width="15.7109375" style="63" customWidth="1"/>
    <col min="9513" max="9728" width="9.140625" style="63"/>
    <col min="9729" max="9739" width="0" style="63" hidden="1" customWidth="1"/>
    <col min="9740" max="9740" width="3.7109375" style="63" customWidth="1"/>
    <col min="9741" max="9742" width="8.7109375" style="63" customWidth="1"/>
    <col min="9743" max="9743" width="12.7109375" style="63" customWidth="1"/>
    <col min="9744" max="9745" width="15.7109375" style="63" customWidth="1"/>
    <col min="9746" max="9746" width="65.7109375" style="63" customWidth="1"/>
    <col min="9747" max="9747" width="10.7109375" style="63" customWidth="1"/>
    <col min="9748" max="9749" width="14.7109375" style="63" customWidth="1"/>
    <col min="9750" max="9750" width="10.7109375" style="63" customWidth="1"/>
    <col min="9751" max="9751" width="14.7109375" style="63" customWidth="1"/>
    <col min="9752" max="9752" width="15.7109375" style="63" customWidth="1"/>
    <col min="9753" max="9753" width="3.7109375" style="63" customWidth="1"/>
    <col min="9754" max="9756" width="0" style="63" hidden="1" customWidth="1"/>
    <col min="9757" max="9757" width="15.7109375" style="63" customWidth="1"/>
    <col min="9758" max="9760" width="0" style="63" hidden="1" customWidth="1"/>
    <col min="9761" max="9761" width="15.7109375" style="63" customWidth="1"/>
    <col min="9762" max="9762" width="9.140625" style="63"/>
    <col min="9763" max="9763" width="1.7109375" style="63" customWidth="1"/>
    <col min="9764" max="9764" width="14.7109375" style="63" customWidth="1"/>
    <col min="9765" max="9765" width="1.7109375" style="63" customWidth="1"/>
    <col min="9766" max="9766" width="14.7109375" style="63" customWidth="1"/>
    <col min="9767" max="9768" width="15.7109375" style="63" customWidth="1"/>
    <col min="9769" max="9984" width="9.140625" style="63"/>
    <col min="9985" max="9995" width="0" style="63" hidden="1" customWidth="1"/>
    <col min="9996" max="9996" width="3.7109375" style="63" customWidth="1"/>
    <col min="9997" max="9998" width="8.7109375" style="63" customWidth="1"/>
    <col min="9999" max="9999" width="12.7109375" style="63" customWidth="1"/>
    <col min="10000" max="10001" width="15.7109375" style="63" customWidth="1"/>
    <col min="10002" max="10002" width="65.7109375" style="63" customWidth="1"/>
    <col min="10003" max="10003" width="10.7109375" style="63" customWidth="1"/>
    <col min="10004" max="10005" width="14.7109375" style="63" customWidth="1"/>
    <col min="10006" max="10006" width="10.7109375" style="63" customWidth="1"/>
    <col min="10007" max="10007" width="14.7109375" style="63" customWidth="1"/>
    <col min="10008" max="10008" width="15.7109375" style="63" customWidth="1"/>
    <col min="10009" max="10009" width="3.7109375" style="63" customWidth="1"/>
    <col min="10010" max="10012" width="0" style="63" hidden="1" customWidth="1"/>
    <col min="10013" max="10013" width="15.7109375" style="63" customWidth="1"/>
    <col min="10014" max="10016" width="0" style="63" hidden="1" customWidth="1"/>
    <col min="10017" max="10017" width="15.7109375" style="63" customWidth="1"/>
    <col min="10018" max="10018" width="9.140625" style="63"/>
    <col min="10019" max="10019" width="1.7109375" style="63" customWidth="1"/>
    <col min="10020" max="10020" width="14.7109375" style="63" customWidth="1"/>
    <col min="10021" max="10021" width="1.7109375" style="63" customWidth="1"/>
    <col min="10022" max="10022" width="14.7109375" style="63" customWidth="1"/>
    <col min="10023" max="10024" width="15.7109375" style="63" customWidth="1"/>
    <col min="10025" max="10240" width="9.140625" style="63"/>
    <col min="10241" max="10251" width="0" style="63" hidden="1" customWidth="1"/>
    <col min="10252" max="10252" width="3.7109375" style="63" customWidth="1"/>
    <col min="10253" max="10254" width="8.7109375" style="63" customWidth="1"/>
    <col min="10255" max="10255" width="12.7109375" style="63" customWidth="1"/>
    <col min="10256" max="10257" width="15.7109375" style="63" customWidth="1"/>
    <col min="10258" max="10258" width="65.7109375" style="63" customWidth="1"/>
    <col min="10259" max="10259" width="10.7109375" style="63" customWidth="1"/>
    <col min="10260" max="10261" width="14.7109375" style="63" customWidth="1"/>
    <col min="10262" max="10262" width="10.7109375" style="63" customWidth="1"/>
    <col min="10263" max="10263" width="14.7109375" style="63" customWidth="1"/>
    <col min="10264" max="10264" width="15.7109375" style="63" customWidth="1"/>
    <col min="10265" max="10265" width="3.7109375" style="63" customWidth="1"/>
    <col min="10266" max="10268" width="0" style="63" hidden="1" customWidth="1"/>
    <col min="10269" max="10269" width="15.7109375" style="63" customWidth="1"/>
    <col min="10270" max="10272" width="0" style="63" hidden="1" customWidth="1"/>
    <col min="10273" max="10273" width="15.7109375" style="63" customWidth="1"/>
    <col min="10274" max="10274" width="9.140625" style="63"/>
    <col min="10275" max="10275" width="1.7109375" style="63" customWidth="1"/>
    <col min="10276" max="10276" width="14.7109375" style="63" customWidth="1"/>
    <col min="10277" max="10277" width="1.7109375" style="63" customWidth="1"/>
    <col min="10278" max="10278" width="14.7109375" style="63" customWidth="1"/>
    <col min="10279" max="10280" width="15.7109375" style="63" customWidth="1"/>
    <col min="10281" max="10496" width="9.140625" style="63"/>
    <col min="10497" max="10507" width="0" style="63" hidden="1" customWidth="1"/>
    <col min="10508" max="10508" width="3.7109375" style="63" customWidth="1"/>
    <col min="10509" max="10510" width="8.7109375" style="63" customWidth="1"/>
    <col min="10511" max="10511" width="12.7109375" style="63" customWidth="1"/>
    <col min="10512" max="10513" width="15.7109375" style="63" customWidth="1"/>
    <col min="10514" max="10514" width="65.7109375" style="63" customWidth="1"/>
    <col min="10515" max="10515" width="10.7109375" style="63" customWidth="1"/>
    <col min="10516" max="10517" width="14.7109375" style="63" customWidth="1"/>
    <col min="10518" max="10518" width="10.7109375" style="63" customWidth="1"/>
    <col min="10519" max="10519" width="14.7109375" style="63" customWidth="1"/>
    <col min="10520" max="10520" width="15.7109375" style="63" customWidth="1"/>
    <col min="10521" max="10521" width="3.7109375" style="63" customWidth="1"/>
    <col min="10522" max="10524" width="0" style="63" hidden="1" customWidth="1"/>
    <col min="10525" max="10525" width="15.7109375" style="63" customWidth="1"/>
    <col min="10526" max="10528" width="0" style="63" hidden="1" customWidth="1"/>
    <col min="10529" max="10529" width="15.7109375" style="63" customWidth="1"/>
    <col min="10530" max="10530" width="9.140625" style="63"/>
    <col min="10531" max="10531" width="1.7109375" style="63" customWidth="1"/>
    <col min="10532" max="10532" width="14.7109375" style="63" customWidth="1"/>
    <col min="10533" max="10533" width="1.7109375" style="63" customWidth="1"/>
    <col min="10534" max="10534" width="14.7109375" style="63" customWidth="1"/>
    <col min="10535" max="10536" width="15.7109375" style="63" customWidth="1"/>
    <col min="10537" max="10752" width="9.140625" style="63"/>
    <col min="10753" max="10763" width="0" style="63" hidden="1" customWidth="1"/>
    <col min="10764" max="10764" width="3.7109375" style="63" customWidth="1"/>
    <col min="10765" max="10766" width="8.7109375" style="63" customWidth="1"/>
    <col min="10767" max="10767" width="12.7109375" style="63" customWidth="1"/>
    <col min="10768" max="10769" width="15.7109375" style="63" customWidth="1"/>
    <col min="10770" max="10770" width="65.7109375" style="63" customWidth="1"/>
    <col min="10771" max="10771" width="10.7109375" style="63" customWidth="1"/>
    <col min="10772" max="10773" width="14.7109375" style="63" customWidth="1"/>
    <col min="10774" max="10774" width="10.7109375" style="63" customWidth="1"/>
    <col min="10775" max="10775" width="14.7109375" style="63" customWidth="1"/>
    <col min="10776" max="10776" width="15.7109375" style="63" customWidth="1"/>
    <col min="10777" max="10777" width="3.7109375" style="63" customWidth="1"/>
    <col min="10778" max="10780" width="0" style="63" hidden="1" customWidth="1"/>
    <col min="10781" max="10781" width="15.7109375" style="63" customWidth="1"/>
    <col min="10782" max="10784" width="0" style="63" hidden="1" customWidth="1"/>
    <col min="10785" max="10785" width="15.7109375" style="63" customWidth="1"/>
    <col min="10786" max="10786" width="9.140625" style="63"/>
    <col min="10787" max="10787" width="1.7109375" style="63" customWidth="1"/>
    <col min="10788" max="10788" width="14.7109375" style="63" customWidth="1"/>
    <col min="10789" max="10789" width="1.7109375" style="63" customWidth="1"/>
    <col min="10790" max="10790" width="14.7109375" style="63" customWidth="1"/>
    <col min="10791" max="10792" width="15.7109375" style="63" customWidth="1"/>
    <col min="10793" max="11008" width="9.140625" style="63"/>
    <col min="11009" max="11019" width="0" style="63" hidden="1" customWidth="1"/>
    <col min="11020" max="11020" width="3.7109375" style="63" customWidth="1"/>
    <col min="11021" max="11022" width="8.7109375" style="63" customWidth="1"/>
    <col min="11023" max="11023" width="12.7109375" style="63" customWidth="1"/>
    <col min="11024" max="11025" width="15.7109375" style="63" customWidth="1"/>
    <col min="11026" max="11026" width="65.7109375" style="63" customWidth="1"/>
    <col min="11027" max="11027" width="10.7109375" style="63" customWidth="1"/>
    <col min="11028" max="11029" width="14.7109375" style="63" customWidth="1"/>
    <col min="11030" max="11030" width="10.7109375" style="63" customWidth="1"/>
    <col min="11031" max="11031" width="14.7109375" style="63" customWidth="1"/>
    <col min="11032" max="11032" width="15.7109375" style="63" customWidth="1"/>
    <col min="11033" max="11033" width="3.7109375" style="63" customWidth="1"/>
    <col min="11034" max="11036" width="0" style="63" hidden="1" customWidth="1"/>
    <col min="11037" max="11037" width="15.7109375" style="63" customWidth="1"/>
    <col min="11038" max="11040" width="0" style="63" hidden="1" customWidth="1"/>
    <col min="11041" max="11041" width="15.7109375" style="63" customWidth="1"/>
    <col min="11042" max="11042" width="9.140625" style="63"/>
    <col min="11043" max="11043" width="1.7109375" style="63" customWidth="1"/>
    <col min="11044" max="11044" width="14.7109375" style="63" customWidth="1"/>
    <col min="11045" max="11045" width="1.7109375" style="63" customWidth="1"/>
    <col min="11046" max="11046" width="14.7109375" style="63" customWidth="1"/>
    <col min="11047" max="11048" width="15.7109375" style="63" customWidth="1"/>
    <col min="11049" max="11264" width="9.140625" style="63"/>
    <col min="11265" max="11275" width="0" style="63" hidden="1" customWidth="1"/>
    <col min="11276" max="11276" width="3.7109375" style="63" customWidth="1"/>
    <col min="11277" max="11278" width="8.7109375" style="63" customWidth="1"/>
    <col min="11279" max="11279" width="12.7109375" style="63" customWidth="1"/>
    <col min="11280" max="11281" width="15.7109375" style="63" customWidth="1"/>
    <col min="11282" max="11282" width="65.7109375" style="63" customWidth="1"/>
    <col min="11283" max="11283" width="10.7109375" style="63" customWidth="1"/>
    <col min="11284" max="11285" width="14.7109375" style="63" customWidth="1"/>
    <col min="11286" max="11286" width="10.7109375" style="63" customWidth="1"/>
    <col min="11287" max="11287" width="14.7109375" style="63" customWidth="1"/>
    <col min="11288" max="11288" width="15.7109375" style="63" customWidth="1"/>
    <col min="11289" max="11289" width="3.7109375" style="63" customWidth="1"/>
    <col min="11290" max="11292" width="0" style="63" hidden="1" customWidth="1"/>
    <col min="11293" max="11293" width="15.7109375" style="63" customWidth="1"/>
    <col min="11294" max="11296" width="0" style="63" hidden="1" customWidth="1"/>
    <col min="11297" max="11297" width="15.7109375" style="63" customWidth="1"/>
    <col min="11298" max="11298" width="9.140625" style="63"/>
    <col min="11299" max="11299" width="1.7109375" style="63" customWidth="1"/>
    <col min="11300" max="11300" width="14.7109375" style="63" customWidth="1"/>
    <col min="11301" max="11301" width="1.7109375" style="63" customWidth="1"/>
    <col min="11302" max="11302" width="14.7109375" style="63" customWidth="1"/>
    <col min="11303" max="11304" width="15.7109375" style="63" customWidth="1"/>
    <col min="11305" max="11520" width="9.140625" style="63"/>
    <col min="11521" max="11531" width="0" style="63" hidden="1" customWidth="1"/>
    <col min="11532" max="11532" width="3.7109375" style="63" customWidth="1"/>
    <col min="11533" max="11534" width="8.7109375" style="63" customWidth="1"/>
    <col min="11535" max="11535" width="12.7109375" style="63" customWidth="1"/>
    <col min="11536" max="11537" width="15.7109375" style="63" customWidth="1"/>
    <col min="11538" max="11538" width="65.7109375" style="63" customWidth="1"/>
    <col min="11539" max="11539" width="10.7109375" style="63" customWidth="1"/>
    <col min="11540" max="11541" width="14.7109375" style="63" customWidth="1"/>
    <col min="11542" max="11542" width="10.7109375" style="63" customWidth="1"/>
    <col min="11543" max="11543" width="14.7109375" style="63" customWidth="1"/>
    <col min="11544" max="11544" width="15.7109375" style="63" customWidth="1"/>
    <col min="11545" max="11545" width="3.7109375" style="63" customWidth="1"/>
    <col min="11546" max="11548" width="0" style="63" hidden="1" customWidth="1"/>
    <col min="11549" max="11549" width="15.7109375" style="63" customWidth="1"/>
    <col min="11550" max="11552" width="0" style="63" hidden="1" customWidth="1"/>
    <col min="11553" max="11553" width="15.7109375" style="63" customWidth="1"/>
    <col min="11554" max="11554" width="9.140625" style="63"/>
    <col min="11555" max="11555" width="1.7109375" style="63" customWidth="1"/>
    <col min="11556" max="11556" width="14.7109375" style="63" customWidth="1"/>
    <col min="11557" max="11557" width="1.7109375" style="63" customWidth="1"/>
    <col min="11558" max="11558" width="14.7109375" style="63" customWidth="1"/>
    <col min="11559" max="11560" width="15.7109375" style="63" customWidth="1"/>
    <col min="11561" max="11776" width="9.140625" style="63"/>
    <col min="11777" max="11787" width="0" style="63" hidden="1" customWidth="1"/>
    <col min="11788" max="11788" width="3.7109375" style="63" customWidth="1"/>
    <col min="11789" max="11790" width="8.7109375" style="63" customWidth="1"/>
    <col min="11791" max="11791" width="12.7109375" style="63" customWidth="1"/>
    <col min="11792" max="11793" width="15.7109375" style="63" customWidth="1"/>
    <col min="11794" max="11794" width="65.7109375" style="63" customWidth="1"/>
    <col min="11795" max="11795" width="10.7109375" style="63" customWidth="1"/>
    <col min="11796" max="11797" width="14.7109375" style="63" customWidth="1"/>
    <col min="11798" max="11798" width="10.7109375" style="63" customWidth="1"/>
    <col min="11799" max="11799" width="14.7109375" style="63" customWidth="1"/>
    <col min="11800" max="11800" width="15.7109375" style="63" customWidth="1"/>
    <col min="11801" max="11801" width="3.7109375" style="63" customWidth="1"/>
    <col min="11802" max="11804" width="0" style="63" hidden="1" customWidth="1"/>
    <col min="11805" max="11805" width="15.7109375" style="63" customWidth="1"/>
    <col min="11806" max="11808" width="0" style="63" hidden="1" customWidth="1"/>
    <col min="11809" max="11809" width="15.7109375" style="63" customWidth="1"/>
    <col min="11810" max="11810" width="9.140625" style="63"/>
    <col min="11811" max="11811" width="1.7109375" style="63" customWidth="1"/>
    <col min="11812" max="11812" width="14.7109375" style="63" customWidth="1"/>
    <col min="11813" max="11813" width="1.7109375" style="63" customWidth="1"/>
    <col min="11814" max="11814" width="14.7109375" style="63" customWidth="1"/>
    <col min="11815" max="11816" width="15.7109375" style="63" customWidth="1"/>
    <col min="11817" max="12032" width="9.140625" style="63"/>
    <col min="12033" max="12043" width="0" style="63" hidden="1" customWidth="1"/>
    <col min="12044" max="12044" width="3.7109375" style="63" customWidth="1"/>
    <col min="12045" max="12046" width="8.7109375" style="63" customWidth="1"/>
    <col min="12047" max="12047" width="12.7109375" style="63" customWidth="1"/>
    <col min="12048" max="12049" width="15.7109375" style="63" customWidth="1"/>
    <col min="12050" max="12050" width="65.7109375" style="63" customWidth="1"/>
    <col min="12051" max="12051" width="10.7109375" style="63" customWidth="1"/>
    <col min="12052" max="12053" width="14.7109375" style="63" customWidth="1"/>
    <col min="12054" max="12054" width="10.7109375" style="63" customWidth="1"/>
    <col min="12055" max="12055" width="14.7109375" style="63" customWidth="1"/>
    <col min="12056" max="12056" width="15.7109375" style="63" customWidth="1"/>
    <col min="12057" max="12057" width="3.7109375" style="63" customWidth="1"/>
    <col min="12058" max="12060" width="0" style="63" hidden="1" customWidth="1"/>
    <col min="12061" max="12061" width="15.7109375" style="63" customWidth="1"/>
    <col min="12062" max="12064" width="0" style="63" hidden="1" customWidth="1"/>
    <col min="12065" max="12065" width="15.7109375" style="63" customWidth="1"/>
    <col min="12066" max="12066" width="9.140625" style="63"/>
    <col min="12067" max="12067" width="1.7109375" style="63" customWidth="1"/>
    <col min="12068" max="12068" width="14.7109375" style="63" customWidth="1"/>
    <col min="12069" max="12069" width="1.7109375" style="63" customWidth="1"/>
    <col min="12070" max="12070" width="14.7109375" style="63" customWidth="1"/>
    <col min="12071" max="12072" width="15.7109375" style="63" customWidth="1"/>
    <col min="12073" max="12288" width="9.140625" style="63"/>
    <col min="12289" max="12299" width="0" style="63" hidden="1" customWidth="1"/>
    <col min="12300" max="12300" width="3.7109375" style="63" customWidth="1"/>
    <col min="12301" max="12302" width="8.7109375" style="63" customWidth="1"/>
    <col min="12303" max="12303" width="12.7109375" style="63" customWidth="1"/>
    <col min="12304" max="12305" width="15.7109375" style="63" customWidth="1"/>
    <col min="12306" max="12306" width="65.7109375" style="63" customWidth="1"/>
    <col min="12307" max="12307" width="10.7109375" style="63" customWidth="1"/>
    <col min="12308" max="12309" width="14.7109375" style="63" customWidth="1"/>
    <col min="12310" max="12310" width="10.7109375" style="63" customWidth="1"/>
    <col min="12311" max="12311" width="14.7109375" style="63" customWidth="1"/>
    <col min="12312" max="12312" width="15.7109375" style="63" customWidth="1"/>
    <col min="12313" max="12313" width="3.7109375" style="63" customWidth="1"/>
    <col min="12314" max="12316" width="0" style="63" hidden="1" customWidth="1"/>
    <col min="12317" max="12317" width="15.7109375" style="63" customWidth="1"/>
    <col min="12318" max="12320" width="0" style="63" hidden="1" customWidth="1"/>
    <col min="12321" max="12321" width="15.7109375" style="63" customWidth="1"/>
    <col min="12322" max="12322" width="9.140625" style="63"/>
    <col min="12323" max="12323" width="1.7109375" style="63" customWidth="1"/>
    <col min="12324" max="12324" width="14.7109375" style="63" customWidth="1"/>
    <col min="12325" max="12325" width="1.7109375" style="63" customWidth="1"/>
    <col min="12326" max="12326" width="14.7109375" style="63" customWidth="1"/>
    <col min="12327" max="12328" width="15.7109375" style="63" customWidth="1"/>
    <col min="12329" max="12544" width="9.140625" style="63"/>
    <col min="12545" max="12555" width="0" style="63" hidden="1" customWidth="1"/>
    <col min="12556" max="12556" width="3.7109375" style="63" customWidth="1"/>
    <col min="12557" max="12558" width="8.7109375" style="63" customWidth="1"/>
    <col min="12559" max="12559" width="12.7109375" style="63" customWidth="1"/>
    <col min="12560" max="12561" width="15.7109375" style="63" customWidth="1"/>
    <col min="12562" max="12562" width="65.7109375" style="63" customWidth="1"/>
    <col min="12563" max="12563" width="10.7109375" style="63" customWidth="1"/>
    <col min="12564" max="12565" width="14.7109375" style="63" customWidth="1"/>
    <col min="12566" max="12566" width="10.7109375" style="63" customWidth="1"/>
    <col min="12567" max="12567" width="14.7109375" style="63" customWidth="1"/>
    <col min="12568" max="12568" width="15.7109375" style="63" customWidth="1"/>
    <col min="12569" max="12569" width="3.7109375" style="63" customWidth="1"/>
    <col min="12570" max="12572" width="0" style="63" hidden="1" customWidth="1"/>
    <col min="12573" max="12573" width="15.7109375" style="63" customWidth="1"/>
    <col min="12574" max="12576" width="0" style="63" hidden="1" customWidth="1"/>
    <col min="12577" max="12577" width="15.7109375" style="63" customWidth="1"/>
    <col min="12578" max="12578" width="9.140625" style="63"/>
    <col min="12579" max="12579" width="1.7109375" style="63" customWidth="1"/>
    <col min="12580" max="12580" width="14.7109375" style="63" customWidth="1"/>
    <col min="12581" max="12581" width="1.7109375" style="63" customWidth="1"/>
    <col min="12582" max="12582" width="14.7109375" style="63" customWidth="1"/>
    <col min="12583" max="12584" width="15.7109375" style="63" customWidth="1"/>
    <col min="12585" max="12800" width="9.140625" style="63"/>
    <col min="12801" max="12811" width="0" style="63" hidden="1" customWidth="1"/>
    <col min="12812" max="12812" width="3.7109375" style="63" customWidth="1"/>
    <col min="12813" max="12814" width="8.7109375" style="63" customWidth="1"/>
    <col min="12815" max="12815" width="12.7109375" style="63" customWidth="1"/>
    <col min="12816" max="12817" width="15.7109375" style="63" customWidth="1"/>
    <col min="12818" max="12818" width="65.7109375" style="63" customWidth="1"/>
    <col min="12819" max="12819" width="10.7109375" style="63" customWidth="1"/>
    <col min="12820" max="12821" width="14.7109375" style="63" customWidth="1"/>
    <col min="12822" max="12822" width="10.7109375" style="63" customWidth="1"/>
    <col min="12823" max="12823" width="14.7109375" style="63" customWidth="1"/>
    <col min="12824" max="12824" width="15.7109375" style="63" customWidth="1"/>
    <col min="12825" max="12825" width="3.7109375" style="63" customWidth="1"/>
    <col min="12826" max="12828" width="0" style="63" hidden="1" customWidth="1"/>
    <col min="12829" max="12829" width="15.7109375" style="63" customWidth="1"/>
    <col min="12830" max="12832" width="0" style="63" hidden="1" customWidth="1"/>
    <col min="12833" max="12833" width="15.7109375" style="63" customWidth="1"/>
    <col min="12834" max="12834" width="9.140625" style="63"/>
    <col min="12835" max="12835" width="1.7109375" style="63" customWidth="1"/>
    <col min="12836" max="12836" width="14.7109375" style="63" customWidth="1"/>
    <col min="12837" max="12837" width="1.7109375" style="63" customWidth="1"/>
    <col min="12838" max="12838" width="14.7109375" style="63" customWidth="1"/>
    <col min="12839" max="12840" width="15.7109375" style="63" customWidth="1"/>
    <col min="12841" max="13056" width="9.140625" style="63"/>
    <col min="13057" max="13067" width="0" style="63" hidden="1" customWidth="1"/>
    <col min="13068" max="13068" width="3.7109375" style="63" customWidth="1"/>
    <col min="13069" max="13070" width="8.7109375" style="63" customWidth="1"/>
    <col min="13071" max="13071" width="12.7109375" style="63" customWidth="1"/>
    <col min="13072" max="13073" width="15.7109375" style="63" customWidth="1"/>
    <col min="13074" max="13074" width="65.7109375" style="63" customWidth="1"/>
    <col min="13075" max="13075" width="10.7109375" style="63" customWidth="1"/>
    <col min="13076" max="13077" width="14.7109375" style="63" customWidth="1"/>
    <col min="13078" max="13078" width="10.7109375" style="63" customWidth="1"/>
    <col min="13079" max="13079" width="14.7109375" style="63" customWidth="1"/>
    <col min="13080" max="13080" width="15.7109375" style="63" customWidth="1"/>
    <col min="13081" max="13081" width="3.7109375" style="63" customWidth="1"/>
    <col min="13082" max="13084" width="0" style="63" hidden="1" customWidth="1"/>
    <col min="13085" max="13085" width="15.7109375" style="63" customWidth="1"/>
    <col min="13086" max="13088" width="0" style="63" hidden="1" customWidth="1"/>
    <col min="13089" max="13089" width="15.7109375" style="63" customWidth="1"/>
    <col min="13090" max="13090" width="9.140625" style="63"/>
    <col min="13091" max="13091" width="1.7109375" style="63" customWidth="1"/>
    <col min="13092" max="13092" width="14.7109375" style="63" customWidth="1"/>
    <col min="13093" max="13093" width="1.7109375" style="63" customWidth="1"/>
    <col min="13094" max="13094" width="14.7109375" style="63" customWidth="1"/>
    <col min="13095" max="13096" width="15.7109375" style="63" customWidth="1"/>
    <col min="13097" max="13312" width="9.140625" style="63"/>
    <col min="13313" max="13323" width="0" style="63" hidden="1" customWidth="1"/>
    <col min="13324" max="13324" width="3.7109375" style="63" customWidth="1"/>
    <col min="13325" max="13326" width="8.7109375" style="63" customWidth="1"/>
    <col min="13327" max="13327" width="12.7109375" style="63" customWidth="1"/>
    <col min="13328" max="13329" width="15.7109375" style="63" customWidth="1"/>
    <col min="13330" max="13330" width="65.7109375" style="63" customWidth="1"/>
    <col min="13331" max="13331" width="10.7109375" style="63" customWidth="1"/>
    <col min="13332" max="13333" width="14.7109375" style="63" customWidth="1"/>
    <col min="13334" max="13334" width="10.7109375" style="63" customWidth="1"/>
    <col min="13335" max="13335" width="14.7109375" style="63" customWidth="1"/>
    <col min="13336" max="13336" width="15.7109375" style="63" customWidth="1"/>
    <col min="13337" max="13337" width="3.7109375" style="63" customWidth="1"/>
    <col min="13338" max="13340" width="0" style="63" hidden="1" customWidth="1"/>
    <col min="13341" max="13341" width="15.7109375" style="63" customWidth="1"/>
    <col min="13342" max="13344" width="0" style="63" hidden="1" customWidth="1"/>
    <col min="13345" max="13345" width="15.7109375" style="63" customWidth="1"/>
    <col min="13346" max="13346" width="9.140625" style="63"/>
    <col min="13347" max="13347" width="1.7109375" style="63" customWidth="1"/>
    <col min="13348" max="13348" width="14.7109375" style="63" customWidth="1"/>
    <col min="13349" max="13349" width="1.7109375" style="63" customWidth="1"/>
    <col min="13350" max="13350" width="14.7109375" style="63" customWidth="1"/>
    <col min="13351" max="13352" width="15.7109375" style="63" customWidth="1"/>
    <col min="13353" max="13568" width="9.140625" style="63"/>
    <col min="13569" max="13579" width="0" style="63" hidden="1" customWidth="1"/>
    <col min="13580" max="13580" width="3.7109375" style="63" customWidth="1"/>
    <col min="13581" max="13582" width="8.7109375" style="63" customWidth="1"/>
    <col min="13583" max="13583" width="12.7109375" style="63" customWidth="1"/>
    <col min="13584" max="13585" width="15.7109375" style="63" customWidth="1"/>
    <col min="13586" max="13586" width="65.7109375" style="63" customWidth="1"/>
    <col min="13587" max="13587" width="10.7109375" style="63" customWidth="1"/>
    <col min="13588" max="13589" width="14.7109375" style="63" customWidth="1"/>
    <col min="13590" max="13590" width="10.7109375" style="63" customWidth="1"/>
    <col min="13591" max="13591" width="14.7109375" style="63" customWidth="1"/>
    <col min="13592" max="13592" width="15.7109375" style="63" customWidth="1"/>
    <col min="13593" max="13593" width="3.7109375" style="63" customWidth="1"/>
    <col min="13594" max="13596" width="0" style="63" hidden="1" customWidth="1"/>
    <col min="13597" max="13597" width="15.7109375" style="63" customWidth="1"/>
    <col min="13598" max="13600" width="0" style="63" hidden="1" customWidth="1"/>
    <col min="13601" max="13601" width="15.7109375" style="63" customWidth="1"/>
    <col min="13602" max="13602" width="9.140625" style="63"/>
    <col min="13603" max="13603" width="1.7109375" style="63" customWidth="1"/>
    <col min="13604" max="13604" width="14.7109375" style="63" customWidth="1"/>
    <col min="13605" max="13605" width="1.7109375" style="63" customWidth="1"/>
    <col min="13606" max="13606" width="14.7109375" style="63" customWidth="1"/>
    <col min="13607" max="13608" width="15.7109375" style="63" customWidth="1"/>
    <col min="13609" max="13824" width="9.140625" style="63"/>
    <col min="13825" max="13835" width="0" style="63" hidden="1" customWidth="1"/>
    <col min="13836" max="13836" width="3.7109375" style="63" customWidth="1"/>
    <col min="13837" max="13838" width="8.7109375" style="63" customWidth="1"/>
    <col min="13839" max="13839" width="12.7109375" style="63" customWidth="1"/>
    <col min="13840" max="13841" width="15.7109375" style="63" customWidth="1"/>
    <col min="13842" max="13842" width="65.7109375" style="63" customWidth="1"/>
    <col min="13843" max="13843" width="10.7109375" style="63" customWidth="1"/>
    <col min="13844" max="13845" width="14.7109375" style="63" customWidth="1"/>
    <col min="13846" max="13846" width="10.7109375" style="63" customWidth="1"/>
    <col min="13847" max="13847" width="14.7109375" style="63" customWidth="1"/>
    <col min="13848" max="13848" width="15.7109375" style="63" customWidth="1"/>
    <col min="13849" max="13849" width="3.7109375" style="63" customWidth="1"/>
    <col min="13850" max="13852" width="0" style="63" hidden="1" customWidth="1"/>
    <col min="13853" max="13853" width="15.7109375" style="63" customWidth="1"/>
    <col min="13854" max="13856" width="0" style="63" hidden="1" customWidth="1"/>
    <col min="13857" max="13857" width="15.7109375" style="63" customWidth="1"/>
    <col min="13858" max="13858" width="9.140625" style="63"/>
    <col min="13859" max="13859" width="1.7109375" style="63" customWidth="1"/>
    <col min="13860" max="13860" width="14.7109375" style="63" customWidth="1"/>
    <col min="13861" max="13861" width="1.7109375" style="63" customWidth="1"/>
    <col min="13862" max="13862" width="14.7109375" style="63" customWidth="1"/>
    <col min="13863" max="13864" width="15.7109375" style="63" customWidth="1"/>
    <col min="13865" max="14080" width="9.140625" style="63"/>
    <col min="14081" max="14091" width="0" style="63" hidden="1" customWidth="1"/>
    <col min="14092" max="14092" width="3.7109375" style="63" customWidth="1"/>
    <col min="14093" max="14094" width="8.7109375" style="63" customWidth="1"/>
    <col min="14095" max="14095" width="12.7109375" style="63" customWidth="1"/>
    <col min="14096" max="14097" width="15.7109375" style="63" customWidth="1"/>
    <col min="14098" max="14098" width="65.7109375" style="63" customWidth="1"/>
    <col min="14099" max="14099" width="10.7109375" style="63" customWidth="1"/>
    <col min="14100" max="14101" width="14.7109375" style="63" customWidth="1"/>
    <col min="14102" max="14102" width="10.7109375" style="63" customWidth="1"/>
    <col min="14103" max="14103" width="14.7109375" style="63" customWidth="1"/>
    <col min="14104" max="14104" width="15.7109375" style="63" customWidth="1"/>
    <col min="14105" max="14105" width="3.7109375" style="63" customWidth="1"/>
    <col min="14106" max="14108" width="0" style="63" hidden="1" customWidth="1"/>
    <col min="14109" max="14109" width="15.7109375" style="63" customWidth="1"/>
    <col min="14110" max="14112" width="0" style="63" hidden="1" customWidth="1"/>
    <col min="14113" max="14113" width="15.7109375" style="63" customWidth="1"/>
    <col min="14114" max="14114" width="9.140625" style="63"/>
    <col min="14115" max="14115" width="1.7109375" style="63" customWidth="1"/>
    <col min="14116" max="14116" width="14.7109375" style="63" customWidth="1"/>
    <col min="14117" max="14117" width="1.7109375" style="63" customWidth="1"/>
    <col min="14118" max="14118" width="14.7109375" style="63" customWidth="1"/>
    <col min="14119" max="14120" width="15.7109375" style="63" customWidth="1"/>
    <col min="14121" max="14336" width="9.140625" style="63"/>
    <col min="14337" max="14347" width="0" style="63" hidden="1" customWidth="1"/>
    <col min="14348" max="14348" width="3.7109375" style="63" customWidth="1"/>
    <col min="14349" max="14350" width="8.7109375" style="63" customWidth="1"/>
    <col min="14351" max="14351" width="12.7109375" style="63" customWidth="1"/>
    <col min="14352" max="14353" width="15.7109375" style="63" customWidth="1"/>
    <col min="14354" max="14354" width="65.7109375" style="63" customWidth="1"/>
    <col min="14355" max="14355" width="10.7109375" style="63" customWidth="1"/>
    <col min="14356" max="14357" width="14.7109375" style="63" customWidth="1"/>
    <col min="14358" max="14358" width="10.7109375" style="63" customWidth="1"/>
    <col min="14359" max="14359" width="14.7109375" style="63" customWidth="1"/>
    <col min="14360" max="14360" width="15.7109375" style="63" customWidth="1"/>
    <col min="14361" max="14361" width="3.7109375" style="63" customWidth="1"/>
    <col min="14362" max="14364" width="0" style="63" hidden="1" customWidth="1"/>
    <col min="14365" max="14365" width="15.7109375" style="63" customWidth="1"/>
    <col min="14366" max="14368" width="0" style="63" hidden="1" customWidth="1"/>
    <col min="14369" max="14369" width="15.7109375" style="63" customWidth="1"/>
    <col min="14370" max="14370" width="9.140625" style="63"/>
    <col min="14371" max="14371" width="1.7109375" style="63" customWidth="1"/>
    <col min="14372" max="14372" width="14.7109375" style="63" customWidth="1"/>
    <col min="14373" max="14373" width="1.7109375" style="63" customWidth="1"/>
    <col min="14374" max="14374" width="14.7109375" style="63" customWidth="1"/>
    <col min="14375" max="14376" width="15.7109375" style="63" customWidth="1"/>
    <col min="14377" max="14592" width="9.140625" style="63"/>
    <col min="14593" max="14603" width="0" style="63" hidden="1" customWidth="1"/>
    <col min="14604" max="14604" width="3.7109375" style="63" customWidth="1"/>
    <col min="14605" max="14606" width="8.7109375" style="63" customWidth="1"/>
    <col min="14607" max="14607" width="12.7109375" style="63" customWidth="1"/>
    <col min="14608" max="14609" width="15.7109375" style="63" customWidth="1"/>
    <col min="14610" max="14610" width="65.7109375" style="63" customWidth="1"/>
    <col min="14611" max="14611" width="10.7109375" style="63" customWidth="1"/>
    <col min="14612" max="14613" width="14.7109375" style="63" customWidth="1"/>
    <col min="14614" max="14614" width="10.7109375" style="63" customWidth="1"/>
    <col min="14615" max="14615" width="14.7109375" style="63" customWidth="1"/>
    <col min="14616" max="14616" width="15.7109375" style="63" customWidth="1"/>
    <col min="14617" max="14617" width="3.7109375" style="63" customWidth="1"/>
    <col min="14618" max="14620" width="0" style="63" hidden="1" customWidth="1"/>
    <col min="14621" max="14621" width="15.7109375" style="63" customWidth="1"/>
    <col min="14622" max="14624" width="0" style="63" hidden="1" customWidth="1"/>
    <col min="14625" max="14625" width="15.7109375" style="63" customWidth="1"/>
    <col min="14626" max="14626" width="9.140625" style="63"/>
    <col min="14627" max="14627" width="1.7109375" style="63" customWidth="1"/>
    <col min="14628" max="14628" width="14.7109375" style="63" customWidth="1"/>
    <col min="14629" max="14629" width="1.7109375" style="63" customWidth="1"/>
    <col min="14630" max="14630" width="14.7109375" style="63" customWidth="1"/>
    <col min="14631" max="14632" width="15.7109375" style="63" customWidth="1"/>
    <col min="14633" max="14848" width="9.140625" style="63"/>
    <col min="14849" max="14859" width="0" style="63" hidden="1" customWidth="1"/>
    <col min="14860" max="14860" width="3.7109375" style="63" customWidth="1"/>
    <col min="14861" max="14862" width="8.7109375" style="63" customWidth="1"/>
    <col min="14863" max="14863" width="12.7109375" style="63" customWidth="1"/>
    <col min="14864" max="14865" width="15.7109375" style="63" customWidth="1"/>
    <col min="14866" max="14866" width="65.7109375" style="63" customWidth="1"/>
    <col min="14867" max="14867" width="10.7109375" style="63" customWidth="1"/>
    <col min="14868" max="14869" width="14.7109375" style="63" customWidth="1"/>
    <col min="14870" max="14870" width="10.7109375" style="63" customWidth="1"/>
    <col min="14871" max="14871" width="14.7109375" style="63" customWidth="1"/>
    <col min="14872" max="14872" width="15.7109375" style="63" customWidth="1"/>
    <col min="14873" max="14873" width="3.7109375" style="63" customWidth="1"/>
    <col min="14874" max="14876" width="0" style="63" hidden="1" customWidth="1"/>
    <col min="14877" max="14877" width="15.7109375" style="63" customWidth="1"/>
    <col min="14878" max="14880" width="0" style="63" hidden="1" customWidth="1"/>
    <col min="14881" max="14881" width="15.7109375" style="63" customWidth="1"/>
    <col min="14882" max="14882" width="9.140625" style="63"/>
    <col min="14883" max="14883" width="1.7109375" style="63" customWidth="1"/>
    <col min="14884" max="14884" width="14.7109375" style="63" customWidth="1"/>
    <col min="14885" max="14885" width="1.7109375" style="63" customWidth="1"/>
    <col min="14886" max="14886" width="14.7109375" style="63" customWidth="1"/>
    <col min="14887" max="14888" width="15.7109375" style="63" customWidth="1"/>
    <col min="14889" max="15104" width="9.140625" style="63"/>
    <col min="15105" max="15115" width="0" style="63" hidden="1" customWidth="1"/>
    <col min="15116" max="15116" width="3.7109375" style="63" customWidth="1"/>
    <col min="15117" max="15118" width="8.7109375" style="63" customWidth="1"/>
    <col min="15119" max="15119" width="12.7109375" style="63" customWidth="1"/>
    <col min="15120" max="15121" width="15.7109375" style="63" customWidth="1"/>
    <col min="15122" max="15122" width="65.7109375" style="63" customWidth="1"/>
    <col min="15123" max="15123" width="10.7109375" style="63" customWidth="1"/>
    <col min="15124" max="15125" width="14.7109375" style="63" customWidth="1"/>
    <col min="15126" max="15126" width="10.7109375" style="63" customWidth="1"/>
    <col min="15127" max="15127" width="14.7109375" style="63" customWidth="1"/>
    <col min="15128" max="15128" width="15.7109375" style="63" customWidth="1"/>
    <col min="15129" max="15129" width="3.7109375" style="63" customWidth="1"/>
    <col min="15130" max="15132" width="0" style="63" hidden="1" customWidth="1"/>
    <col min="15133" max="15133" width="15.7109375" style="63" customWidth="1"/>
    <col min="15134" max="15136" width="0" style="63" hidden="1" customWidth="1"/>
    <col min="15137" max="15137" width="15.7109375" style="63" customWidth="1"/>
    <col min="15138" max="15138" width="9.140625" style="63"/>
    <col min="15139" max="15139" width="1.7109375" style="63" customWidth="1"/>
    <col min="15140" max="15140" width="14.7109375" style="63" customWidth="1"/>
    <col min="15141" max="15141" width="1.7109375" style="63" customWidth="1"/>
    <col min="15142" max="15142" width="14.7109375" style="63" customWidth="1"/>
    <col min="15143" max="15144" width="15.7109375" style="63" customWidth="1"/>
    <col min="15145" max="15360" width="9.140625" style="63"/>
    <col min="15361" max="15371" width="0" style="63" hidden="1" customWidth="1"/>
    <col min="15372" max="15372" width="3.7109375" style="63" customWidth="1"/>
    <col min="15373" max="15374" width="8.7109375" style="63" customWidth="1"/>
    <col min="15375" max="15375" width="12.7109375" style="63" customWidth="1"/>
    <col min="15376" max="15377" width="15.7109375" style="63" customWidth="1"/>
    <col min="15378" max="15378" width="65.7109375" style="63" customWidth="1"/>
    <col min="15379" max="15379" width="10.7109375" style="63" customWidth="1"/>
    <col min="15380" max="15381" width="14.7109375" style="63" customWidth="1"/>
    <col min="15382" max="15382" width="10.7109375" style="63" customWidth="1"/>
    <col min="15383" max="15383" width="14.7109375" style="63" customWidth="1"/>
    <col min="15384" max="15384" width="15.7109375" style="63" customWidth="1"/>
    <col min="15385" max="15385" width="3.7109375" style="63" customWidth="1"/>
    <col min="15386" max="15388" width="0" style="63" hidden="1" customWidth="1"/>
    <col min="15389" max="15389" width="15.7109375" style="63" customWidth="1"/>
    <col min="15390" max="15392" width="0" style="63" hidden="1" customWidth="1"/>
    <col min="15393" max="15393" width="15.7109375" style="63" customWidth="1"/>
    <col min="15394" max="15394" width="9.140625" style="63"/>
    <col min="15395" max="15395" width="1.7109375" style="63" customWidth="1"/>
    <col min="15396" max="15396" width="14.7109375" style="63" customWidth="1"/>
    <col min="15397" max="15397" width="1.7109375" style="63" customWidth="1"/>
    <col min="15398" max="15398" width="14.7109375" style="63" customWidth="1"/>
    <col min="15399" max="15400" width="15.7109375" style="63" customWidth="1"/>
    <col min="15401" max="15616" width="9.140625" style="63"/>
    <col min="15617" max="15627" width="0" style="63" hidden="1" customWidth="1"/>
    <col min="15628" max="15628" width="3.7109375" style="63" customWidth="1"/>
    <col min="15629" max="15630" width="8.7109375" style="63" customWidth="1"/>
    <col min="15631" max="15631" width="12.7109375" style="63" customWidth="1"/>
    <col min="15632" max="15633" width="15.7109375" style="63" customWidth="1"/>
    <col min="15634" max="15634" width="65.7109375" style="63" customWidth="1"/>
    <col min="15635" max="15635" width="10.7109375" style="63" customWidth="1"/>
    <col min="15636" max="15637" width="14.7109375" style="63" customWidth="1"/>
    <col min="15638" max="15638" width="10.7109375" style="63" customWidth="1"/>
    <col min="15639" max="15639" width="14.7109375" style="63" customWidth="1"/>
    <col min="15640" max="15640" width="15.7109375" style="63" customWidth="1"/>
    <col min="15641" max="15641" width="3.7109375" style="63" customWidth="1"/>
    <col min="15642" max="15644" width="0" style="63" hidden="1" customWidth="1"/>
    <col min="15645" max="15645" width="15.7109375" style="63" customWidth="1"/>
    <col min="15646" max="15648" width="0" style="63" hidden="1" customWidth="1"/>
    <col min="15649" max="15649" width="15.7109375" style="63" customWidth="1"/>
    <col min="15650" max="15650" width="9.140625" style="63"/>
    <col min="15651" max="15651" width="1.7109375" style="63" customWidth="1"/>
    <col min="15652" max="15652" width="14.7109375" style="63" customWidth="1"/>
    <col min="15653" max="15653" width="1.7109375" style="63" customWidth="1"/>
    <col min="15654" max="15654" width="14.7109375" style="63" customWidth="1"/>
    <col min="15655" max="15656" width="15.7109375" style="63" customWidth="1"/>
    <col min="15657" max="15872" width="9.140625" style="63"/>
    <col min="15873" max="15883" width="0" style="63" hidden="1" customWidth="1"/>
    <col min="15884" max="15884" width="3.7109375" style="63" customWidth="1"/>
    <col min="15885" max="15886" width="8.7109375" style="63" customWidth="1"/>
    <col min="15887" max="15887" width="12.7109375" style="63" customWidth="1"/>
    <col min="15888" max="15889" width="15.7109375" style="63" customWidth="1"/>
    <col min="15890" max="15890" width="65.7109375" style="63" customWidth="1"/>
    <col min="15891" max="15891" width="10.7109375" style="63" customWidth="1"/>
    <col min="15892" max="15893" width="14.7109375" style="63" customWidth="1"/>
    <col min="15894" max="15894" width="10.7109375" style="63" customWidth="1"/>
    <col min="15895" max="15895" width="14.7109375" style="63" customWidth="1"/>
    <col min="15896" max="15896" width="15.7109375" style="63" customWidth="1"/>
    <col min="15897" max="15897" width="3.7109375" style="63" customWidth="1"/>
    <col min="15898" max="15900" width="0" style="63" hidden="1" customWidth="1"/>
    <col min="15901" max="15901" width="15.7109375" style="63" customWidth="1"/>
    <col min="15902" max="15904" width="0" style="63" hidden="1" customWidth="1"/>
    <col min="15905" max="15905" width="15.7109375" style="63" customWidth="1"/>
    <col min="15906" max="15906" width="9.140625" style="63"/>
    <col min="15907" max="15907" width="1.7109375" style="63" customWidth="1"/>
    <col min="15908" max="15908" width="14.7109375" style="63" customWidth="1"/>
    <col min="15909" max="15909" width="1.7109375" style="63" customWidth="1"/>
    <col min="15910" max="15910" width="14.7109375" style="63" customWidth="1"/>
    <col min="15911" max="15912" width="15.7109375" style="63" customWidth="1"/>
    <col min="15913" max="16128" width="9.140625" style="63"/>
    <col min="16129" max="16139" width="0" style="63" hidden="1" customWidth="1"/>
    <col min="16140" max="16140" width="3.7109375" style="63" customWidth="1"/>
    <col min="16141" max="16142" width="8.7109375" style="63" customWidth="1"/>
    <col min="16143" max="16143" width="12.7109375" style="63" customWidth="1"/>
    <col min="16144" max="16145" width="15.7109375" style="63" customWidth="1"/>
    <col min="16146" max="16146" width="65.7109375" style="63" customWidth="1"/>
    <col min="16147" max="16147" width="10.7109375" style="63" customWidth="1"/>
    <col min="16148" max="16149" width="14.7109375" style="63" customWidth="1"/>
    <col min="16150" max="16150" width="10.7109375" style="63" customWidth="1"/>
    <col min="16151" max="16151" width="14.7109375" style="63" customWidth="1"/>
    <col min="16152" max="16152" width="15.7109375" style="63" customWidth="1"/>
    <col min="16153" max="16153" width="3.7109375" style="63" customWidth="1"/>
    <col min="16154" max="16156" width="0" style="63" hidden="1" customWidth="1"/>
    <col min="16157" max="16157" width="15.7109375" style="63" customWidth="1"/>
    <col min="16158" max="16160" width="0" style="63" hidden="1" customWidth="1"/>
    <col min="16161" max="16161" width="15.7109375" style="63" customWidth="1"/>
    <col min="16162" max="16162" width="9.140625" style="63"/>
    <col min="16163" max="16163" width="1.7109375" style="63" customWidth="1"/>
    <col min="16164" max="16164" width="14.7109375" style="63" customWidth="1"/>
    <col min="16165" max="16165" width="1.7109375" style="63" customWidth="1"/>
    <col min="16166" max="16166" width="14.7109375" style="63" customWidth="1"/>
    <col min="16167" max="16168" width="15.7109375" style="63" customWidth="1"/>
    <col min="16169" max="16384" width="9.140625" style="63"/>
  </cols>
  <sheetData>
    <row r="1" spans="1:40" ht="18" x14ac:dyDescent="0.25">
      <c r="M1" s="64"/>
      <c r="N1" s="64"/>
      <c r="R1" s="65" t="s">
        <v>0</v>
      </c>
      <c r="S1" s="55" t="s">
        <v>334</v>
      </c>
      <c r="T1" s="56"/>
      <c r="U1" s="56"/>
      <c r="V1" s="56"/>
      <c r="W1" s="56"/>
      <c r="X1" s="56" t="s">
        <v>1</v>
      </c>
      <c r="Y1" s="66"/>
      <c r="Z1" s="66"/>
      <c r="AA1" s="66"/>
      <c r="AB1" s="66"/>
    </row>
    <row r="2" spans="1:40" x14ac:dyDescent="0.25"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7</v>
      </c>
      <c r="R2" s="67"/>
      <c r="S2" s="56"/>
      <c r="T2" s="56"/>
      <c r="U2" s="56"/>
      <c r="V2" s="56"/>
      <c r="W2" s="56"/>
      <c r="X2" s="56" t="s">
        <v>8</v>
      </c>
      <c r="Y2" s="68"/>
      <c r="Z2" s="68"/>
      <c r="AA2" s="68"/>
      <c r="AB2" s="68"/>
    </row>
    <row r="3" spans="1:40" x14ac:dyDescent="0.25">
      <c r="H3" s="69"/>
      <c r="R3" s="70"/>
      <c r="S3" s="56"/>
      <c r="T3" s="56"/>
      <c r="U3" s="56"/>
      <c r="V3" s="56"/>
      <c r="W3" s="56"/>
      <c r="X3" s="56"/>
    </row>
    <row r="4" spans="1:40" x14ac:dyDescent="0.25">
      <c r="A4" s="63" t="s">
        <v>9</v>
      </c>
      <c r="F4" s="63" t="s">
        <v>10</v>
      </c>
      <c r="G4" s="63" t="s">
        <v>11</v>
      </c>
      <c r="H4" s="63" t="s">
        <v>12</v>
      </c>
      <c r="I4" s="71">
        <v>0</v>
      </c>
      <c r="O4" s="72" t="s">
        <v>135</v>
      </c>
      <c r="P4" s="72"/>
      <c r="Q4" s="73" t="s">
        <v>333</v>
      </c>
      <c r="R4" s="74"/>
      <c r="S4" s="56" t="s">
        <v>13</v>
      </c>
      <c r="T4" s="56"/>
      <c r="U4" s="56"/>
      <c r="V4" s="56"/>
      <c r="W4" s="56"/>
      <c r="X4" s="56"/>
      <c r="Y4" s="75"/>
      <c r="Z4" s="75"/>
      <c r="AA4" s="75"/>
      <c r="AB4" s="75"/>
    </row>
    <row r="5" spans="1:40" ht="12.75" customHeight="1" x14ac:dyDescent="0.25">
      <c r="A5" s="66">
        <v>2</v>
      </c>
      <c r="B5" s="66"/>
      <c r="C5" s="66"/>
      <c r="F5" s="71">
        <v>0.26290000000000002</v>
      </c>
      <c r="G5" s="71">
        <v>0.2281</v>
      </c>
      <c r="H5" s="71">
        <v>0</v>
      </c>
      <c r="O5" s="60"/>
      <c r="P5" s="60"/>
      <c r="Q5" s="61"/>
      <c r="R5" s="62"/>
      <c r="S5" s="57" t="s">
        <v>15</v>
      </c>
      <c r="T5" s="57"/>
      <c r="U5" s="57"/>
      <c r="V5" s="57"/>
      <c r="W5" s="57"/>
      <c r="X5" s="57"/>
      <c r="Y5" s="76"/>
      <c r="Z5" s="76"/>
      <c r="AA5" s="76"/>
      <c r="AB5" s="76"/>
      <c r="AE5" s="77" t="s">
        <v>16</v>
      </c>
      <c r="AF5" s="77"/>
    </row>
    <row r="6" spans="1:40" ht="5.0999999999999996" customHeight="1" x14ac:dyDescent="0.25">
      <c r="A6" s="66"/>
      <c r="B6" s="66"/>
      <c r="C6" s="66"/>
      <c r="H6" s="69"/>
      <c r="O6" s="78"/>
      <c r="P6" s="78"/>
      <c r="Q6" s="79"/>
      <c r="R6" s="79"/>
      <c r="S6" s="78"/>
      <c r="T6" s="78"/>
      <c r="U6" s="78"/>
      <c r="V6" s="78"/>
      <c r="W6" s="78"/>
      <c r="X6" s="78"/>
      <c r="Y6" s="76"/>
      <c r="Z6" s="76"/>
      <c r="AA6" s="76"/>
      <c r="AB6" s="76"/>
      <c r="AC6" s="80"/>
      <c r="AE6" s="81"/>
      <c r="AF6" s="81"/>
    </row>
    <row r="7" spans="1:40" ht="12.75" customHeight="1" x14ac:dyDescent="0.25">
      <c r="H7" s="69"/>
      <c r="O7" s="72" t="s">
        <v>17</v>
      </c>
      <c r="P7" s="72"/>
      <c r="Q7" s="82" t="s">
        <v>18</v>
      </c>
      <c r="R7" s="82" t="s">
        <v>19</v>
      </c>
      <c r="S7" s="83" t="s">
        <v>20</v>
      </c>
      <c r="T7" s="83"/>
      <c r="U7" s="83"/>
      <c r="V7" s="84" t="s">
        <v>10</v>
      </c>
      <c r="W7" s="84"/>
      <c r="X7" s="85"/>
      <c r="Y7" s="84"/>
      <c r="Z7" s="84"/>
      <c r="AE7" s="81" t="s">
        <v>21</v>
      </c>
      <c r="AF7" s="81" t="b">
        <v>1</v>
      </c>
      <c r="AJ7" s="86" t="s">
        <v>22</v>
      </c>
      <c r="AL7" s="87" t="s">
        <v>23</v>
      </c>
    </row>
    <row r="8" spans="1:40" ht="12.75" customHeight="1" x14ac:dyDescent="0.25">
      <c r="A8" s="66"/>
      <c r="B8" s="66"/>
      <c r="C8" s="66"/>
      <c r="F8" s="88" t="s">
        <v>24</v>
      </c>
      <c r="G8" s="88"/>
      <c r="H8" s="88"/>
      <c r="I8" s="88"/>
      <c r="J8" s="88"/>
      <c r="K8" s="88"/>
      <c r="L8" s="89" t="s">
        <v>25</v>
      </c>
      <c r="O8" s="90" t="s">
        <v>26</v>
      </c>
      <c r="P8" s="90"/>
      <c r="Q8" s="91" t="s">
        <v>329</v>
      </c>
      <c r="R8" s="92" t="s">
        <v>162</v>
      </c>
      <c r="S8" s="93" t="s">
        <v>14</v>
      </c>
      <c r="T8" s="93"/>
      <c r="U8" s="93"/>
      <c r="V8" s="150">
        <v>0.26629999999999998</v>
      </c>
      <c r="W8" s="94"/>
      <c r="X8" s="95"/>
      <c r="Y8" s="89" t="s">
        <v>27</v>
      </c>
      <c r="Z8" s="89" t="s">
        <v>28</v>
      </c>
      <c r="AA8" s="96"/>
      <c r="AB8" s="96"/>
      <c r="AE8" s="81" t="s">
        <v>29</v>
      </c>
      <c r="AF8" s="81" t="b">
        <v>1</v>
      </c>
      <c r="AJ8" s="86"/>
      <c r="AL8" s="87"/>
    </row>
    <row r="9" spans="1:40" ht="12.75" customHeight="1" x14ac:dyDescent="0.25">
      <c r="F9" s="88" t="s">
        <v>30</v>
      </c>
      <c r="G9" s="88"/>
      <c r="H9" s="88"/>
      <c r="I9" s="88"/>
      <c r="J9" s="88"/>
      <c r="K9" s="88"/>
      <c r="L9" s="89"/>
      <c r="Y9" s="89"/>
      <c r="Z9" s="89"/>
      <c r="AE9" s="81" t="s">
        <v>31</v>
      </c>
      <c r="AF9" s="81" t="b">
        <v>1</v>
      </c>
      <c r="AJ9" s="86"/>
      <c r="AL9" s="87"/>
    </row>
    <row r="10" spans="1:40" hidden="1" x14ac:dyDescent="0.25">
      <c r="G10" s="69"/>
      <c r="H10" s="69"/>
      <c r="L10" s="89"/>
      <c r="Y10" s="89"/>
      <c r="Z10" s="89"/>
      <c r="AC10" s="97" t="s">
        <v>32</v>
      </c>
      <c r="AE10" s="81" t="s">
        <v>33</v>
      </c>
      <c r="AF10" s="81" t="b">
        <v>1</v>
      </c>
      <c r="AJ10" s="86"/>
      <c r="AL10" s="87"/>
    </row>
    <row r="11" spans="1:40" hidden="1" x14ac:dyDescent="0.25">
      <c r="G11" s="69"/>
      <c r="H11" s="98"/>
      <c r="L11" s="89"/>
      <c r="Y11" s="89"/>
      <c r="Z11" s="89"/>
      <c r="AC11" s="99" t="s">
        <v>34</v>
      </c>
      <c r="AE11" s="81" t="s">
        <v>35</v>
      </c>
      <c r="AF11" s="81" t="b">
        <v>1</v>
      </c>
      <c r="AJ11" s="86"/>
      <c r="AL11" s="87"/>
    </row>
    <row r="12" spans="1:40" hidden="1" x14ac:dyDescent="0.25">
      <c r="G12" s="69"/>
      <c r="H12" s="69"/>
      <c r="L12" s="89"/>
      <c r="Y12" s="89"/>
      <c r="Z12" s="89"/>
      <c r="AA12" s="100" t="s">
        <v>36</v>
      </c>
      <c r="AB12" s="100"/>
      <c r="AJ12" s="101" t="s">
        <v>37</v>
      </c>
      <c r="AL12" s="102" t="s">
        <v>37</v>
      </c>
    </row>
    <row r="13" spans="1:40" ht="35.1" customHeight="1" x14ac:dyDescent="0.25">
      <c r="A13" s="103" t="s">
        <v>38</v>
      </c>
      <c r="B13" s="103" t="s">
        <v>39</v>
      </c>
      <c r="C13" s="103" t="s">
        <v>40</v>
      </c>
      <c r="D13" s="103" t="s">
        <v>41</v>
      </c>
      <c r="E13" s="103" t="s">
        <v>42</v>
      </c>
      <c r="F13" s="103" t="s">
        <v>43</v>
      </c>
      <c r="G13" s="103" t="s">
        <v>44</v>
      </c>
      <c r="H13" s="103" t="s">
        <v>45</v>
      </c>
      <c r="I13" s="103" t="s">
        <v>46</v>
      </c>
      <c r="J13" s="103" t="s">
        <v>47</v>
      </c>
      <c r="K13" s="103" t="s">
        <v>48</v>
      </c>
      <c r="L13" s="101" t="s">
        <v>37</v>
      </c>
      <c r="M13" s="103" t="s">
        <v>49</v>
      </c>
      <c r="N13" s="104" t="s">
        <v>50</v>
      </c>
      <c r="O13" s="103" t="s">
        <v>51</v>
      </c>
      <c r="P13" s="103" t="s">
        <v>52</v>
      </c>
      <c r="Q13" s="103" t="s">
        <v>53</v>
      </c>
      <c r="R13" s="103" t="s">
        <v>54</v>
      </c>
      <c r="S13" s="105" t="s">
        <v>55</v>
      </c>
      <c r="T13" s="103" t="s">
        <v>21</v>
      </c>
      <c r="U13" s="103" t="s">
        <v>56</v>
      </c>
      <c r="V13" s="103" t="s">
        <v>57</v>
      </c>
      <c r="W13" s="103" t="s">
        <v>58</v>
      </c>
      <c r="X13" s="103" t="s">
        <v>59</v>
      </c>
      <c r="Y13" s="101" t="s">
        <v>37</v>
      </c>
      <c r="Z13" s="101" t="s">
        <v>37</v>
      </c>
      <c r="AA13" s="106" t="s">
        <v>60</v>
      </c>
      <c r="AB13" s="107" t="s">
        <v>61</v>
      </c>
      <c r="AC13" s="103" t="s">
        <v>62</v>
      </c>
      <c r="AD13" s="108" t="s">
        <v>63</v>
      </c>
      <c r="AE13" s="108" t="s">
        <v>64</v>
      </c>
      <c r="AF13" s="108" t="s">
        <v>65</v>
      </c>
      <c r="AG13" s="109" t="s">
        <v>66</v>
      </c>
      <c r="AH13" s="110" t="s">
        <v>67</v>
      </c>
      <c r="AJ13" s="111" t="s">
        <v>21</v>
      </c>
      <c r="AL13" s="111" t="s">
        <v>58</v>
      </c>
      <c r="AM13" s="109" t="s">
        <v>68</v>
      </c>
      <c r="AN13" s="112" t="s">
        <v>69</v>
      </c>
    </row>
    <row r="14" spans="1:40" hidden="1" x14ac:dyDescent="0.25">
      <c r="A14" s="63" t="s">
        <v>70</v>
      </c>
      <c r="B14" s="63" t="s">
        <v>39</v>
      </c>
      <c r="C14" s="63" t="s">
        <v>70</v>
      </c>
      <c r="D14" s="63">
        <v>0</v>
      </c>
      <c r="E14" s="63" t="s">
        <v>42</v>
      </c>
      <c r="F14" s="63" t="s">
        <v>43</v>
      </c>
      <c r="G14" s="63" t="s">
        <v>44</v>
      </c>
      <c r="H14" s="63" t="s">
        <v>45</v>
      </c>
      <c r="I14" s="63" t="s">
        <v>46</v>
      </c>
      <c r="J14" s="63">
        <v>0</v>
      </c>
      <c r="K14" s="63">
        <v>0</v>
      </c>
      <c r="L14" s="113" t="s">
        <v>71</v>
      </c>
      <c r="M14" s="114" t="s">
        <v>7</v>
      </c>
      <c r="N14" s="115" t="s">
        <v>7</v>
      </c>
      <c r="O14" s="116" t="s">
        <v>72</v>
      </c>
      <c r="P14" s="117" t="s">
        <v>73</v>
      </c>
      <c r="Q14" s="118"/>
      <c r="R14" s="119" t="s">
        <v>74</v>
      </c>
      <c r="S14" s="120" t="s">
        <v>72</v>
      </c>
      <c r="T14" s="1">
        <v>0</v>
      </c>
      <c r="U14" s="121"/>
      <c r="V14" s="122" t="s">
        <v>10</v>
      </c>
      <c r="W14" s="1">
        <v>0</v>
      </c>
      <c r="X14" s="2">
        <v>0</v>
      </c>
      <c r="Y14" s="123" t="s">
        <v>75</v>
      </c>
      <c r="Z14" s="63" t="s">
        <v>71</v>
      </c>
      <c r="AA14" s="124">
        <v>0</v>
      </c>
      <c r="AB14" s="125">
        <v>0</v>
      </c>
      <c r="AC14" s="126" t="s">
        <v>71</v>
      </c>
      <c r="AD14" s="63" t="s">
        <v>71</v>
      </c>
      <c r="AE14" s="66" t="b">
        <v>0</v>
      </c>
      <c r="AF14" s="127" t="s">
        <v>74</v>
      </c>
      <c r="AG14" s="3">
        <v>0</v>
      </c>
      <c r="AH14" s="4">
        <v>0.26290000000000002</v>
      </c>
      <c r="AJ14" s="128"/>
      <c r="AL14" s="129"/>
      <c r="AM14" s="5">
        <v>0</v>
      </c>
      <c r="AN14" s="6">
        <v>0</v>
      </c>
    </row>
    <row r="15" spans="1:40" x14ac:dyDescent="0.25">
      <c r="A15" s="63">
        <v>0</v>
      </c>
      <c r="C15" s="63" t="s">
        <v>76</v>
      </c>
      <c r="D15" s="63">
        <v>29</v>
      </c>
      <c r="E15" s="63">
        <v>0</v>
      </c>
      <c r="L15" s="113" t="s">
        <v>77</v>
      </c>
      <c r="M15" s="130" t="s">
        <v>2</v>
      </c>
      <c r="N15" s="130" t="s">
        <v>2</v>
      </c>
      <c r="O15" s="131" t="s">
        <v>162</v>
      </c>
      <c r="P15" s="131"/>
      <c r="Q15" s="131"/>
      <c r="R15" s="131"/>
      <c r="S15" s="132"/>
      <c r="T15" s="7"/>
      <c r="U15" s="7"/>
      <c r="V15" s="8"/>
      <c r="W15" s="7"/>
      <c r="X15" s="9">
        <f>X16</f>
        <v>374774.62</v>
      </c>
      <c r="Y15" s="66"/>
      <c r="Z15" s="63" t="s">
        <v>71</v>
      </c>
      <c r="AA15" s="10">
        <v>20422.980000000007</v>
      </c>
      <c r="AB15" s="11">
        <v>0</v>
      </c>
      <c r="AC15" s="126"/>
      <c r="AG15" s="12"/>
      <c r="AH15" s="13"/>
      <c r="AJ15" s="14"/>
      <c r="AL15" s="15"/>
      <c r="AM15" s="16">
        <v>20422.980000000007</v>
      </c>
      <c r="AN15" s="17"/>
    </row>
    <row r="16" spans="1:40" x14ac:dyDescent="0.25">
      <c r="A16" s="63">
        <v>1</v>
      </c>
      <c r="B16" s="63">
        <v>1</v>
      </c>
      <c r="C16" s="63">
        <v>1</v>
      </c>
      <c r="D16" s="63">
        <v>29</v>
      </c>
      <c r="E16" s="63">
        <v>1</v>
      </c>
      <c r="F16" s="63">
        <v>0</v>
      </c>
      <c r="G16" s="63">
        <v>0</v>
      </c>
      <c r="H16" s="63">
        <v>0</v>
      </c>
      <c r="I16" s="63">
        <v>0</v>
      </c>
      <c r="J16" s="63">
        <v>29</v>
      </c>
      <c r="K16" s="63" t="e">
        <v>#N/A</v>
      </c>
      <c r="L16" s="113" t="s">
        <v>77</v>
      </c>
      <c r="M16" s="114" t="s">
        <v>3</v>
      </c>
      <c r="N16" s="115" t="s">
        <v>3</v>
      </c>
      <c r="O16" s="116" t="s">
        <v>78</v>
      </c>
      <c r="P16" s="117" t="s">
        <v>73</v>
      </c>
      <c r="Q16" s="118"/>
      <c r="R16" s="119" t="s">
        <v>162</v>
      </c>
      <c r="S16" s="120" t="s">
        <v>72</v>
      </c>
      <c r="T16" s="1">
        <v>0</v>
      </c>
      <c r="U16" s="121"/>
      <c r="V16" s="122" t="s">
        <v>10</v>
      </c>
      <c r="W16" s="1">
        <v>0</v>
      </c>
      <c r="X16" s="2">
        <f>X17+X27+X36+X46+X53+X60+X84</f>
        <v>374774.62</v>
      </c>
      <c r="Y16" s="123" t="s">
        <v>75</v>
      </c>
      <c r="Z16" s="63" t="s">
        <v>71</v>
      </c>
      <c r="AA16" s="124">
        <v>20422.980000000007</v>
      </c>
      <c r="AB16" s="125">
        <v>0</v>
      </c>
      <c r="AC16" s="126" t="s">
        <v>71</v>
      </c>
      <c r="AD16" s="63">
        <v>1</v>
      </c>
      <c r="AE16" s="66" t="b">
        <v>0</v>
      </c>
      <c r="AF16" s="127" t="s">
        <v>74</v>
      </c>
      <c r="AG16" s="3">
        <v>0</v>
      </c>
      <c r="AH16" s="4">
        <v>0.26290000000000002</v>
      </c>
      <c r="AJ16" s="128"/>
      <c r="AL16" s="129"/>
      <c r="AM16" s="5">
        <v>20422.98</v>
      </c>
      <c r="AN16" s="6">
        <v>0</v>
      </c>
    </row>
    <row r="17" spans="1:40" x14ac:dyDescent="0.25">
      <c r="A17" s="63">
        <v>2</v>
      </c>
      <c r="B17" s="63">
        <v>2</v>
      </c>
      <c r="C17" s="63">
        <v>2</v>
      </c>
      <c r="D17" s="63">
        <v>8</v>
      </c>
      <c r="E17" s="63">
        <v>1</v>
      </c>
      <c r="F17" s="63">
        <v>1</v>
      </c>
      <c r="G17" s="63">
        <v>0</v>
      </c>
      <c r="H17" s="63">
        <v>0</v>
      </c>
      <c r="I17" s="63">
        <v>0</v>
      </c>
      <c r="J17" s="63">
        <v>28</v>
      </c>
      <c r="K17" s="63">
        <v>8</v>
      </c>
      <c r="L17" s="113" t="s">
        <v>77</v>
      </c>
      <c r="M17" s="114" t="s">
        <v>4</v>
      </c>
      <c r="N17" s="115" t="s">
        <v>4</v>
      </c>
      <c r="O17" s="116" t="s">
        <v>79</v>
      </c>
      <c r="P17" s="117" t="s">
        <v>73</v>
      </c>
      <c r="Q17" s="118"/>
      <c r="R17" s="119" t="s">
        <v>80</v>
      </c>
      <c r="S17" s="120" t="s">
        <v>72</v>
      </c>
      <c r="T17" s="1">
        <v>0</v>
      </c>
      <c r="U17" s="121"/>
      <c r="V17" s="122" t="s">
        <v>10</v>
      </c>
      <c r="W17" s="1">
        <v>0</v>
      </c>
      <c r="X17" s="2">
        <f>SUM(X18:X26)</f>
        <v>25966.7</v>
      </c>
      <c r="Y17" s="123" t="s">
        <v>75</v>
      </c>
      <c r="Z17" s="63" t="s">
        <v>71</v>
      </c>
      <c r="AA17" s="124">
        <v>1677.05</v>
      </c>
      <c r="AB17" s="125">
        <v>0</v>
      </c>
      <c r="AC17" s="126" t="s">
        <v>71</v>
      </c>
      <c r="AD17" s="63">
        <v>2</v>
      </c>
      <c r="AE17" s="66" t="b">
        <v>0</v>
      </c>
      <c r="AF17" s="127" t="s">
        <v>74</v>
      </c>
      <c r="AG17" s="3">
        <v>0</v>
      </c>
      <c r="AH17" s="4">
        <v>0.26290000000000002</v>
      </c>
      <c r="AJ17" s="128"/>
      <c r="AL17" s="129"/>
      <c r="AM17" s="5">
        <v>1677.05</v>
      </c>
      <c r="AN17" s="6">
        <v>0</v>
      </c>
    </row>
    <row r="18" spans="1:40" ht="30" x14ac:dyDescent="0.25">
      <c r="A18" s="63" t="s">
        <v>70</v>
      </c>
      <c r="B18" s="63">
        <v>2</v>
      </c>
      <c r="C18" s="63" t="s">
        <v>70</v>
      </c>
      <c r="D18" s="63">
        <v>0</v>
      </c>
      <c r="E18" s="63">
        <v>1</v>
      </c>
      <c r="F18" s="63">
        <v>1</v>
      </c>
      <c r="G18" s="63">
        <v>0</v>
      </c>
      <c r="H18" s="63">
        <v>0</v>
      </c>
      <c r="I18" s="63">
        <v>1</v>
      </c>
      <c r="J18" s="63">
        <v>0</v>
      </c>
      <c r="K18" s="63">
        <v>0</v>
      </c>
      <c r="L18" s="113" t="s">
        <v>77</v>
      </c>
      <c r="M18" s="114" t="s">
        <v>7</v>
      </c>
      <c r="N18" s="115" t="s">
        <v>7</v>
      </c>
      <c r="O18" s="116" t="s">
        <v>153</v>
      </c>
      <c r="P18" s="117" t="s">
        <v>73</v>
      </c>
      <c r="Q18" s="118" t="s">
        <v>85</v>
      </c>
      <c r="R18" s="119" t="s">
        <v>86</v>
      </c>
      <c r="S18" s="120" t="s">
        <v>87</v>
      </c>
      <c r="T18" s="1">
        <v>5.1999999999999993</v>
      </c>
      <c r="U18" s="151">
        <v>70.540000000000006</v>
      </c>
      <c r="V18" s="122" t="s">
        <v>10</v>
      </c>
      <c r="W18" s="1">
        <f>ROUND(U18*(1+$V$8),2)</f>
        <v>89.32</v>
      </c>
      <c r="X18" s="2">
        <f>ROUND(W18*T18,2)</f>
        <v>464.46</v>
      </c>
      <c r="Y18" s="123" t="s">
        <v>75</v>
      </c>
      <c r="Z18" s="63" t="s">
        <v>75</v>
      </c>
      <c r="AA18" s="124">
        <v>201.02</v>
      </c>
      <c r="AB18" s="125">
        <v>0</v>
      </c>
      <c r="AC18" s="126" t="s">
        <v>71</v>
      </c>
      <c r="AD18" s="63" t="s">
        <v>71</v>
      </c>
      <c r="AE18" s="66" t="s">
        <v>83</v>
      </c>
      <c r="AF18" s="127">
        <v>7076</v>
      </c>
      <c r="AG18" s="3">
        <v>28.02</v>
      </c>
      <c r="AH18" s="4">
        <v>0.26290000000000002</v>
      </c>
      <c r="AJ18" s="128"/>
      <c r="AL18" s="129"/>
      <c r="AM18" s="5">
        <v>201.02</v>
      </c>
      <c r="AN18" s="6">
        <v>35.39</v>
      </c>
    </row>
    <row r="19" spans="1:40" ht="30" x14ac:dyDescent="0.25">
      <c r="A19" s="63" t="s">
        <v>70</v>
      </c>
      <c r="B19" s="63">
        <v>2</v>
      </c>
      <c r="C19" s="63" t="s">
        <v>70</v>
      </c>
      <c r="D19" s="63">
        <v>0</v>
      </c>
      <c r="E19" s="63">
        <v>1</v>
      </c>
      <c r="F19" s="63">
        <v>1</v>
      </c>
      <c r="G19" s="63">
        <v>0</v>
      </c>
      <c r="H19" s="63">
        <v>0</v>
      </c>
      <c r="I19" s="63">
        <v>2</v>
      </c>
      <c r="J19" s="63">
        <v>0</v>
      </c>
      <c r="K19" s="63">
        <v>0</v>
      </c>
      <c r="L19" s="113" t="s">
        <v>77</v>
      </c>
      <c r="M19" s="114" t="s">
        <v>7</v>
      </c>
      <c r="N19" s="115" t="s">
        <v>7</v>
      </c>
      <c r="O19" s="116" t="s">
        <v>154</v>
      </c>
      <c r="P19" s="117" t="s">
        <v>73</v>
      </c>
      <c r="Q19" s="118" t="s">
        <v>136</v>
      </c>
      <c r="R19" s="119" t="s">
        <v>137</v>
      </c>
      <c r="S19" s="120" t="s">
        <v>87</v>
      </c>
      <c r="T19" s="1">
        <v>1.44</v>
      </c>
      <c r="U19" s="151">
        <v>330.18</v>
      </c>
      <c r="V19" s="122" t="s">
        <v>10</v>
      </c>
      <c r="W19" s="1">
        <f t="shared" ref="W19:W23" si="0">ROUND(U19*(1+$V$8),2)</f>
        <v>418.11</v>
      </c>
      <c r="X19" s="2">
        <f t="shared" ref="X19:X23" si="1">ROUND(W19*T19,2)</f>
        <v>602.08000000000004</v>
      </c>
      <c r="Y19" s="123" t="s">
        <v>75</v>
      </c>
      <c r="Z19" s="63" t="s">
        <v>75</v>
      </c>
      <c r="AA19" s="124">
        <v>28.77</v>
      </c>
      <c r="AB19" s="125">
        <v>0</v>
      </c>
      <c r="AC19" s="126" t="s">
        <v>71</v>
      </c>
      <c r="AD19" s="63" t="s">
        <v>71</v>
      </c>
      <c r="AE19" s="66" t="s">
        <v>84</v>
      </c>
      <c r="AF19" s="127">
        <v>7075</v>
      </c>
      <c r="AG19" s="3">
        <v>10.85</v>
      </c>
      <c r="AH19" s="4">
        <v>0.26290000000000002</v>
      </c>
      <c r="AJ19" s="128"/>
      <c r="AL19" s="129"/>
      <c r="AM19" s="5">
        <v>28.77</v>
      </c>
      <c r="AN19" s="6">
        <v>13.7</v>
      </c>
    </row>
    <row r="20" spans="1:40" ht="30" x14ac:dyDescent="0.25">
      <c r="A20" s="63" t="s">
        <v>70</v>
      </c>
      <c r="B20" s="63">
        <v>2</v>
      </c>
      <c r="C20" s="63" t="s">
        <v>70</v>
      </c>
      <c r="D20" s="63">
        <v>0</v>
      </c>
      <c r="E20" s="63">
        <v>1</v>
      </c>
      <c r="F20" s="63">
        <v>1</v>
      </c>
      <c r="G20" s="63">
        <v>0</v>
      </c>
      <c r="H20" s="63">
        <v>0</v>
      </c>
      <c r="I20" s="63">
        <v>3</v>
      </c>
      <c r="J20" s="63">
        <v>0</v>
      </c>
      <c r="K20" s="63">
        <v>0</v>
      </c>
      <c r="L20" s="113" t="s">
        <v>77</v>
      </c>
      <c r="M20" s="114" t="s">
        <v>7</v>
      </c>
      <c r="N20" s="115" t="s">
        <v>7</v>
      </c>
      <c r="O20" s="116" t="s">
        <v>155</v>
      </c>
      <c r="P20" s="117" t="s">
        <v>73</v>
      </c>
      <c r="Q20" s="118" t="s">
        <v>138</v>
      </c>
      <c r="R20" s="119" t="s">
        <v>331</v>
      </c>
      <c r="S20" s="120" t="s">
        <v>82</v>
      </c>
      <c r="T20" s="1">
        <v>1576.3</v>
      </c>
      <c r="U20" s="151">
        <v>4.42</v>
      </c>
      <c r="V20" s="122" t="s">
        <v>10</v>
      </c>
      <c r="W20" s="1">
        <f t="shared" si="0"/>
        <v>5.6</v>
      </c>
      <c r="X20" s="2">
        <f t="shared" si="1"/>
        <v>8827.2800000000007</v>
      </c>
      <c r="Y20" s="123" t="s">
        <v>75</v>
      </c>
      <c r="Z20" s="63" t="s">
        <v>75</v>
      </c>
      <c r="AA20" s="124">
        <v>427.14</v>
      </c>
      <c r="AB20" s="125">
        <v>0</v>
      </c>
      <c r="AC20" s="126" t="s">
        <v>71</v>
      </c>
      <c r="AD20" s="63" t="s">
        <v>71</v>
      </c>
      <c r="AE20" s="66" t="s">
        <v>88</v>
      </c>
      <c r="AF20" s="127">
        <v>7054</v>
      </c>
      <c r="AG20" s="3">
        <v>64.42</v>
      </c>
      <c r="AH20" s="4">
        <v>0.26290000000000002</v>
      </c>
      <c r="AJ20" s="128"/>
      <c r="AL20" s="129"/>
      <c r="AM20" s="5">
        <v>427.14</v>
      </c>
      <c r="AN20" s="6">
        <v>81.36</v>
      </c>
    </row>
    <row r="21" spans="1:40" ht="45" x14ac:dyDescent="0.25">
      <c r="A21" s="63" t="s">
        <v>70</v>
      </c>
      <c r="B21" s="63">
        <v>2</v>
      </c>
      <c r="C21" s="63" t="s">
        <v>70</v>
      </c>
      <c r="D21" s="63">
        <v>0</v>
      </c>
      <c r="E21" s="63">
        <v>1</v>
      </c>
      <c r="F21" s="63">
        <v>1</v>
      </c>
      <c r="G21" s="63">
        <v>0</v>
      </c>
      <c r="H21" s="63">
        <v>0</v>
      </c>
      <c r="I21" s="63">
        <v>4</v>
      </c>
      <c r="J21" s="63">
        <v>0</v>
      </c>
      <c r="K21" s="63">
        <v>0</v>
      </c>
      <c r="L21" s="113" t="s">
        <v>77</v>
      </c>
      <c r="M21" s="114" t="s">
        <v>7</v>
      </c>
      <c r="N21" s="115" t="s">
        <v>7</v>
      </c>
      <c r="O21" s="116" t="s">
        <v>156</v>
      </c>
      <c r="P21" s="117" t="s">
        <v>73</v>
      </c>
      <c r="Q21" s="118" t="s">
        <v>139</v>
      </c>
      <c r="R21" s="119" t="s">
        <v>140</v>
      </c>
      <c r="S21" s="120" t="s">
        <v>82</v>
      </c>
      <c r="T21" s="1">
        <v>27</v>
      </c>
      <c r="U21" s="151">
        <v>42.78</v>
      </c>
      <c r="V21" s="122" t="s">
        <v>10</v>
      </c>
      <c r="W21" s="1">
        <f t="shared" si="0"/>
        <v>54.17</v>
      </c>
      <c r="X21" s="2">
        <f t="shared" si="1"/>
        <v>1462.59</v>
      </c>
      <c r="Y21" s="123" t="s">
        <v>75</v>
      </c>
      <c r="Z21" s="63" t="s">
        <v>75</v>
      </c>
      <c r="AA21" s="124">
        <v>22.26</v>
      </c>
      <c r="AB21" s="125">
        <v>0</v>
      </c>
      <c r="AC21" s="126" t="s">
        <v>71</v>
      </c>
      <c r="AD21" s="63" t="s">
        <v>71</v>
      </c>
      <c r="AE21" s="66" t="s">
        <v>89</v>
      </c>
      <c r="AF21" s="127">
        <v>7098</v>
      </c>
      <c r="AG21" s="3">
        <v>117.51</v>
      </c>
      <c r="AH21" s="4">
        <v>0.26290000000000002</v>
      </c>
      <c r="AJ21" s="128"/>
      <c r="AL21" s="129"/>
      <c r="AM21" s="5">
        <v>22.26</v>
      </c>
      <c r="AN21" s="6">
        <v>148.4</v>
      </c>
    </row>
    <row r="22" spans="1:40" ht="30" x14ac:dyDescent="0.25">
      <c r="A22" s="63" t="s">
        <v>70</v>
      </c>
      <c r="B22" s="63">
        <v>2</v>
      </c>
      <c r="C22" s="63" t="s">
        <v>70</v>
      </c>
      <c r="D22" s="63">
        <v>0</v>
      </c>
      <c r="E22" s="63">
        <v>1</v>
      </c>
      <c r="F22" s="63">
        <v>1</v>
      </c>
      <c r="G22" s="63">
        <v>0</v>
      </c>
      <c r="H22" s="63">
        <v>0</v>
      </c>
      <c r="I22" s="63">
        <v>5</v>
      </c>
      <c r="J22" s="63">
        <v>0</v>
      </c>
      <c r="K22" s="63">
        <v>0</v>
      </c>
      <c r="L22" s="113" t="s">
        <v>77</v>
      </c>
      <c r="M22" s="114" t="s">
        <v>7</v>
      </c>
      <c r="N22" s="115" t="s">
        <v>7</v>
      </c>
      <c r="O22" s="116" t="s">
        <v>157</v>
      </c>
      <c r="P22" s="117" t="s">
        <v>73</v>
      </c>
      <c r="Q22" s="118" t="s">
        <v>141</v>
      </c>
      <c r="R22" s="119" t="s">
        <v>330</v>
      </c>
      <c r="S22" s="120" t="s">
        <v>82</v>
      </c>
      <c r="T22" s="1">
        <v>12</v>
      </c>
      <c r="U22" s="151">
        <v>16.79</v>
      </c>
      <c r="V22" s="122" t="s">
        <v>10</v>
      </c>
      <c r="W22" s="1">
        <f t="shared" si="0"/>
        <v>21.26</v>
      </c>
      <c r="X22" s="2">
        <f t="shared" si="1"/>
        <v>255.12</v>
      </c>
      <c r="Y22" s="123" t="s">
        <v>75</v>
      </c>
      <c r="Z22" s="63" t="s">
        <v>75</v>
      </c>
      <c r="AA22" s="124">
        <v>173.92</v>
      </c>
      <c r="AB22" s="125">
        <v>0</v>
      </c>
      <c r="AC22" s="126" t="s">
        <v>71</v>
      </c>
      <c r="AD22" s="63" t="s">
        <v>71</v>
      </c>
      <c r="AE22" s="66" t="s">
        <v>90</v>
      </c>
      <c r="AF22" s="127">
        <v>7059</v>
      </c>
      <c r="AG22" s="3">
        <v>202.52</v>
      </c>
      <c r="AH22" s="4">
        <v>0.26290000000000002</v>
      </c>
      <c r="AJ22" s="128"/>
      <c r="AL22" s="129"/>
      <c r="AM22" s="5">
        <v>173.92</v>
      </c>
      <c r="AN22" s="6">
        <v>255.76</v>
      </c>
    </row>
    <row r="23" spans="1:40" ht="30" x14ac:dyDescent="0.25">
      <c r="A23" s="63" t="s">
        <v>70</v>
      </c>
      <c r="B23" s="63">
        <v>2</v>
      </c>
      <c r="C23" s="63" t="s">
        <v>70</v>
      </c>
      <c r="D23" s="63">
        <v>0</v>
      </c>
      <c r="E23" s="63">
        <v>1</v>
      </c>
      <c r="F23" s="63">
        <v>1</v>
      </c>
      <c r="G23" s="63">
        <v>0</v>
      </c>
      <c r="H23" s="63">
        <v>0</v>
      </c>
      <c r="I23" s="63">
        <v>6</v>
      </c>
      <c r="J23" s="63">
        <v>0</v>
      </c>
      <c r="K23" s="63">
        <v>0</v>
      </c>
      <c r="L23" s="113" t="s">
        <v>77</v>
      </c>
      <c r="M23" s="114" t="s">
        <v>7</v>
      </c>
      <c r="N23" s="115" t="s">
        <v>7</v>
      </c>
      <c r="O23" s="116" t="s">
        <v>158</v>
      </c>
      <c r="P23" s="117" t="s">
        <v>73</v>
      </c>
      <c r="Q23" s="118" t="s">
        <v>142</v>
      </c>
      <c r="R23" s="119" t="s">
        <v>143</v>
      </c>
      <c r="S23" s="120" t="s">
        <v>82</v>
      </c>
      <c r="T23" s="1">
        <v>830.55</v>
      </c>
      <c r="U23" s="151">
        <v>9.5399999999999991</v>
      </c>
      <c r="V23" s="122" t="s">
        <v>10</v>
      </c>
      <c r="W23" s="1">
        <f t="shared" si="0"/>
        <v>12.08</v>
      </c>
      <c r="X23" s="2">
        <f t="shared" si="1"/>
        <v>10033.040000000001</v>
      </c>
      <c r="Y23" s="123" t="s">
        <v>75</v>
      </c>
      <c r="Z23" s="63" t="s">
        <v>75</v>
      </c>
      <c r="AA23" s="124">
        <v>14.77</v>
      </c>
      <c r="AB23" s="125">
        <v>0</v>
      </c>
      <c r="AC23" s="126" t="s">
        <v>71</v>
      </c>
      <c r="AD23" s="63" t="s">
        <v>71</v>
      </c>
      <c r="AE23" s="66" t="s">
        <v>91</v>
      </c>
      <c r="AF23" s="127">
        <v>7062</v>
      </c>
      <c r="AG23" s="3">
        <v>12.99</v>
      </c>
      <c r="AH23" s="4">
        <v>0.26290000000000002</v>
      </c>
      <c r="AJ23" s="128"/>
      <c r="AL23" s="129"/>
      <c r="AM23" s="5">
        <v>14.77</v>
      </c>
      <c r="AN23" s="6">
        <v>16.41</v>
      </c>
    </row>
    <row r="24" spans="1:40" ht="30" x14ac:dyDescent="0.25">
      <c r="A24" s="63" t="s">
        <v>70</v>
      </c>
      <c r="B24" s="63">
        <v>2</v>
      </c>
      <c r="C24" s="63" t="s">
        <v>70</v>
      </c>
      <c r="D24" s="63">
        <v>0</v>
      </c>
      <c r="E24" s="63">
        <v>1</v>
      </c>
      <c r="F24" s="63">
        <v>1</v>
      </c>
      <c r="G24" s="63">
        <v>0</v>
      </c>
      <c r="H24" s="63">
        <v>0</v>
      </c>
      <c r="I24" s="63">
        <v>2</v>
      </c>
      <c r="J24" s="63">
        <v>0</v>
      </c>
      <c r="K24" s="63">
        <v>0</v>
      </c>
      <c r="L24" s="113" t="s">
        <v>77</v>
      </c>
      <c r="M24" s="114" t="s">
        <v>7</v>
      </c>
      <c r="N24" s="115" t="s">
        <v>7</v>
      </c>
      <c r="O24" s="116" t="s">
        <v>159</v>
      </c>
      <c r="P24" s="117" t="s">
        <v>73</v>
      </c>
      <c r="Q24" s="118" t="s">
        <v>144</v>
      </c>
      <c r="R24" s="119" t="s">
        <v>145</v>
      </c>
      <c r="S24" s="120" t="s">
        <v>146</v>
      </c>
      <c r="T24" s="1">
        <v>3</v>
      </c>
      <c r="U24" s="151">
        <v>235.63</v>
      </c>
      <c r="V24" s="122" t="s">
        <v>10</v>
      </c>
      <c r="W24" s="1">
        <f t="shared" ref="W24:W26" si="2">ROUND(U24*(1+$V$8),2)</f>
        <v>298.38</v>
      </c>
      <c r="X24" s="2">
        <f t="shared" ref="X24:X26" si="3">ROUND(W24*T24,2)</f>
        <v>895.14</v>
      </c>
      <c r="Y24" s="123" t="s">
        <v>75</v>
      </c>
      <c r="Z24" s="63" t="s">
        <v>75</v>
      </c>
      <c r="AA24" s="124">
        <v>28.77</v>
      </c>
      <c r="AB24" s="125">
        <v>0</v>
      </c>
      <c r="AC24" s="126" t="s">
        <v>71</v>
      </c>
      <c r="AD24" s="63" t="s">
        <v>71</v>
      </c>
      <c r="AE24" s="66" t="s">
        <v>84</v>
      </c>
      <c r="AF24" s="127">
        <v>7075</v>
      </c>
      <c r="AG24" s="3">
        <v>10.85</v>
      </c>
      <c r="AH24" s="4">
        <v>0.26290000000000002</v>
      </c>
      <c r="AJ24" s="128"/>
      <c r="AL24" s="129"/>
      <c r="AM24" s="5">
        <v>28.77</v>
      </c>
      <c r="AN24" s="6">
        <v>13.7</v>
      </c>
    </row>
    <row r="25" spans="1:40" ht="30" x14ac:dyDescent="0.25">
      <c r="A25" s="63" t="s">
        <v>70</v>
      </c>
      <c r="B25" s="63">
        <v>2</v>
      </c>
      <c r="C25" s="63" t="s">
        <v>70</v>
      </c>
      <c r="D25" s="63">
        <v>0</v>
      </c>
      <c r="E25" s="63">
        <v>1</v>
      </c>
      <c r="F25" s="63">
        <v>1</v>
      </c>
      <c r="G25" s="63">
        <v>0</v>
      </c>
      <c r="H25" s="63">
        <v>0</v>
      </c>
      <c r="I25" s="63">
        <v>3</v>
      </c>
      <c r="J25" s="63">
        <v>0</v>
      </c>
      <c r="K25" s="63">
        <v>0</v>
      </c>
      <c r="L25" s="113" t="s">
        <v>77</v>
      </c>
      <c r="M25" s="114" t="s">
        <v>7</v>
      </c>
      <c r="N25" s="115" t="s">
        <v>7</v>
      </c>
      <c r="O25" s="116" t="s">
        <v>160</v>
      </c>
      <c r="P25" s="117" t="s">
        <v>73</v>
      </c>
      <c r="Q25" s="118" t="s">
        <v>147</v>
      </c>
      <c r="R25" s="119" t="s">
        <v>148</v>
      </c>
      <c r="S25" s="120" t="s">
        <v>93</v>
      </c>
      <c r="T25" s="1">
        <v>133.69999999999999</v>
      </c>
      <c r="U25" s="151">
        <v>5.7</v>
      </c>
      <c r="V25" s="122" t="s">
        <v>10</v>
      </c>
      <c r="W25" s="1">
        <f t="shared" si="2"/>
        <v>7.22</v>
      </c>
      <c r="X25" s="2">
        <f t="shared" si="3"/>
        <v>965.31</v>
      </c>
      <c r="Y25" s="123" t="s">
        <v>75</v>
      </c>
      <c r="Z25" s="63" t="s">
        <v>75</v>
      </c>
      <c r="AA25" s="124">
        <v>427.14</v>
      </c>
      <c r="AB25" s="125">
        <v>0</v>
      </c>
      <c r="AC25" s="126" t="s">
        <v>71</v>
      </c>
      <c r="AD25" s="63" t="s">
        <v>71</v>
      </c>
      <c r="AE25" s="66" t="s">
        <v>88</v>
      </c>
      <c r="AF25" s="127">
        <v>7054</v>
      </c>
      <c r="AG25" s="3">
        <v>64.42</v>
      </c>
      <c r="AH25" s="4">
        <v>0.26290000000000002</v>
      </c>
      <c r="AJ25" s="128"/>
      <c r="AL25" s="129"/>
      <c r="AM25" s="5">
        <v>427.14</v>
      </c>
      <c r="AN25" s="6">
        <v>81.36</v>
      </c>
    </row>
    <row r="26" spans="1:40" ht="75" x14ac:dyDescent="0.25">
      <c r="A26" s="63" t="s">
        <v>70</v>
      </c>
      <c r="B26" s="63">
        <v>2</v>
      </c>
      <c r="C26" s="63" t="s">
        <v>70</v>
      </c>
      <c r="D26" s="63">
        <v>0</v>
      </c>
      <c r="E26" s="63">
        <v>1</v>
      </c>
      <c r="F26" s="63">
        <v>1</v>
      </c>
      <c r="G26" s="63">
        <v>0</v>
      </c>
      <c r="H26" s="63">
        <v>0</v>
      </c>
      <c r="I26" s="63">
        <v>4</v>
      </c>
      <c r="J26" s="63">
        <v>0</v>
      </c>
      <c r="K26" s="63">
        <v>0</v>
      </c>
      <c r="L26" s="113" t="s">
        <v>77</v>
      </c>
      <c r="M26" s="114" t="s">
        <v>7</v>
      </c>
      <c r="N26" s="115" t="s">
        <v>7</v>
      </c>
      <c r="O26" s="116" t="s">
        <v>161</v>
      </c>
      <c r="P26" s="117" t="s">
        <v>149</v>
      </c>
      <c r="Q26" s="118" t="s">
        <v>150</v>
      </c>
      <c r="R26" s="119" t="s">
        <v>151</v>
      </c>
      <c r="S26" s="120" t="s">
        <v>152</v>
      </c>
      <c r="T26" s="1">
        <v>72</v>
      </c>
      <c r="U26" s="151">
        <v>27</v>
      </c>
      <c r="V26" s="122" t="s">
        <v>10</v>
      </c>
      <c r="W26" s="1">
        <f t="shared" si="2"/>
        <v>34.19</v>
      </c>
      <c r="X26" s="2">
        <f t="shared" si="3"/>
        <v>2461.6799999999998</v>
      </c>
      <c r="Y26" s="123" t="s">
        <v>75</v>
      </c>
      <c r="Z26" s="63" t="s">
        <v>75</v>
      </c>
      <c r="AA26" s="124">
        <v>22.26</v>
      </c>
      <c r="AB26" s="125">
        <v>0</v>
      </c>
      <c r="AC26" s="126" t="s">
        <v>71</v>
      </c>
      <c r="AD26" s="63" t="s">
        <v>71</v>
      </c>
      <c r="AE26" s="66" t="s">
        <v>89</v>
      </c>
      <c r="AF26" s="127">
        <v>7098</v>
      </c>
      <c r="AG26" s="3">
        <v>117.51</v>
      </c>
      <c r="AH26" s="4">
        <v>0.26290000000000002</v>
      </c>
      <c r="AJ26" s="128"/>
      <c r="AL26" s="129"/>
      <c r="AM26" s="5">
        <v>22.26</v>
      </c>
      <c r="AN26" s="6">
        <v>148.4</v>
      </c>
    </row>
    <row r="27" spans="1:40" x14ac:dyDescent="0.25">
      <c r="A27" s="63">
        <v>2</v>
      </c>
      <c r="B27" s="63">
        <v>2</v>
      </c>
      <c r="C27" s="63">
        <v>2</v>
      </c>
      <c r="D27" s="63">
        <v>6</v>
      </c>
      <c r="E27" s="63">
        <v>1</v>
      </c>
      <c r="F27" s="63">
        <v>2</v>
      </c>
      <c r="G27" s="63">
        <v>0</v>
      </c>
      <c r="H27" s="63">
        <v>0</v>
      </c>
      <c r="I27" s="63">
        <v>0</v>
      </c>
      <c r="J27" s="63">
        <v>20</v>
      </c>
      <c r="K27" s="63">
        <v>6</v>
      </c>
      <c r="L27" s="113" t="s">
        <v>77</v>
      </c>
      <c r="M27" s="114" t="s">
        <v>4</v>
      </c>
      <c r="N27" s="115" t="s">
        <v>4</v>
      </c>
      <c r="O27" s="116" t="s">
        <v>92</v>
      </c>
      <c r="P27" s="117" t="s">
        <v>73</v>
      </c>
      <c r="Q27" s="118"/>
      <c r="R27" s="119" t="s">
        <v>185</v>
      </c>
      <c r="S27" s="120" t="s">
        <v>72</v>
      </c>
      <c r="T27" s="1">
        <v>0</v>
      </c>
      <c r="U27" s="151">
        <v>0</v>
      </c>
      <c r="V27" s="122" t="s">
        <v>10</v>
      </c>
      <c r="W27" s="1">
        <v>0</v>
      </c>
      <c r="X27" s="2">
        <f>SUM(X28:X35)</f>
        <v>251190.24000000002</v>
      </c>
      <c r="Y27" s="123" t="s">
        <v>75</v>
      </c>
      <c r="Z27" s="63" t="s">
        <v>71</v>
      </c>
      <c r="AA27" s="124">
        <v>6227.4900000000007</v>
      </c>
      <c r="AB27" s="125">
        <v>0</v>
      </c>
      <c r="AC27" s="126" t="s">
        <v>71</v>
      </c>
      <c r="AD27" s="63">
        <v>3</v>
      </c>
      <c r="AE27" s="66" t="b">
        <v>0</v>
      </c>
      <c r="AF27" s="127" t="s">
        <v>74</v>
      </c>
      <c r="AG27" s="3">
        <v>0</v>
      </c>
      <c r="AH27" s="4">
        <v>0.26290000000000002</v>
      </c>
      <c r="AJ27" s="128"/>
      <c r="AL27" s="129"/>
      <c r="AM27" s="5">
        <v>6227.49</v>
      </c>
      <c r="AN27" s="6">
        <v>0</v>
      </c>
    </row>
    <row r="28" spans="1:40" ht="30" x14ac:dyDescent="0.25">
      <c r="A28" s="63" t="s">
        <v>70</v>
      </c>
      <c r="B28" s="63">
        <v>2</v>
      </c>
      <c r="C28" s="63" t="s">
        <v>70</v>
      </c>
      <c r="D28" s="63">
        <v>0</v>
      </c>
      <c r="E28" s="63">
        <v>1</v>
      </c>
      <c r="F28" s="63">
        <v>2</v>
      </c>
      <c r="G28" s="63">
        <v>0</v>
      </c>
      <c r="H28" s="63">
        <v>0</v>
      </c>
      <c r="I28" s="63">
        <v>1</v>
      </c>
      <c r="J28" s="63">
        <v>0</v>
      </c>
      <c r="K28" s="63">
        <v>0</v>
      </c>
      <c r="L28" s="113" t="s">
        <v>77</v>
      </c>
      <c r="M28" s="114" t="s">
        <v>7</v>
      </c>
      <c r="N28" s="115" t="s">
        <v>7</v>
      </c>
      <c r="O28" s="116" t="s">
        <v>178</v>
      </c>
      <c r="P28" s="117" t="s">
        <v>104</v>
      </c>
      <c r="Q28" s="118" t="s">
        <v>163</v>
      </c>
      <c r="R28" s="119" t="s">
        <v>164</v>
      </c>
      <c r="S28" s="120" t="s">
        <v>93</v>
      </c>
      <c r="T28" s="1">
        <v>180</v>
      </c>
      <c r="U28" s="151">
        <v>9.1</v>
      </c>
      <c r="V28" s="122" t="s">
        <v>10</v>
      </c>
      <c r="W28" s="1">
        <f t="shared" ref="W28:W34" si="4">ROUND(U28*(1+$V$8),2)</f>
        <v>11.52</v>
      </c>
      <c r="X28" s="2">
        <f t="shared" ref="X28:X34" si="5">ROUND(W28*T28,2)</f>
        <v>2073.6</v>
      </c>
      <c r="Y28" s="123" t="s">
        <v>75</v>
      </c>
      <c r="Z28" s="63" t="s">
        <v>75</v>
      </c>
      <c r="AA28" s="124">
        <v>724.43</v>
      </c>
      <c r="AB28" s="125">
        <v>0</v>
      </c>
      <c r="AC28" s="126" t="s">
        <v>71</v>
      </c>
      <c r="AD28" s="63" t="s">
        <v>71</v>
      </c>
      <c r="AE28" s="66" t="s">
        <v>94</v>
      </c>
      <c r="AF28" s="127">
        <v>2805</v>
      </c>
      <c r="AG28" s="3">
        <v>76.48</v>
      </c>
      <c r="AH28" s="4">
        <v>0.26290000000000002</v>
      </c>
      <c r="AJ28" s="128"/>
      <c r="AL28" s="129"/>
      <c r="AM28" s="5">
        <v>724.43</v>
      </c>
      <c r="AN28" s="6">
        <v>96.59</v>
      </c>
    </row>
    <row r="29" spans="1:40" ht="60" x14ac:dyDescent="0.25">
      <c r="A29" s="63" t="s">
        <v>70</v>
      </c>
      <c r="B29" s="63">
        <v>2</v>
      </c>
      <c r="C29" s="63" t="s">
        <v>70</v>
      </c>
      <c r="D29" s="63">
        <v>0</v>
      </c>
      <c r="E29" s="63">
        <v>1</v>
      </c>
      <c r="F29" s="63">
        <v>2</v>
      </c>
      <c r="G29" s="63">
        <v>0</v>
      </c>
      <c r="H29" s="63">
        <v>0</v>
      </c>
      <c r="I29" s="63">
        <v>2</v>
      </c>
      <c r="J29" s="63">
        <v>0</v>
      </c>
      <c r="K29" s="63">
        <v>0</v>
      </c>
      <c r="L29" s="113" t="s">
        <v>77</v>
      </c>
      <c r="M29" s="114" t="s">
        <v>7</v>
      </c>
      <c r="N29" s="115" t="s">
        <v>7</v>
      </c>
      <c r="O29" s="116" t="s">
        <v>179</v>
      </c>
      <c r="P29" s="117" t="s">
        <v>104</v>
      </c>
      <c r="Q29" s="118" t="s">
        <v>165</v>
      </c>
      <c r="R29" s="119" t="s">
        <v>166</v>
      </c>
      <c r="S29" s="120" t="s">
        <v>167</v>
      </c>
      <c r="T29" s="1">
        <v>4731.58</v>
      </c>
      <c r="U29" s="151">
        <v>10.66</v>
      </c>
      <c r="V29" s="122" t="s">
        <v>10</v>
      </c>
      <c r="W29" s="1">
        <f t="shared" si="4"/>
        <v>13.5</v>
      </c>
      <c r="X29" s="2">
        <f t="shared" si="5"/>
        <v>63876.33</v>
      </c>
      <c r="Y29" s="123" t="s">
        <v>75</v>
      </c>
      <c r="Z29" s="63" t="s">
        <v>75</v>
      </c>
      <c r="AA29" s="124">
        <v>3029.21</v>
      </c>
      <c r="AB29" s="125">
        <v>0</v>
      </c>
      <c r="AC29" s="126" t="s">
        <v>71</v>
      </c>
      <c r="AD29" s="63" t="s">
        <v>71</v>
      </c>
      <c r="AE29" s="66" t="s">
        <v>95</v>
      </c>
      <c r="AF29" s="127">
        <v>5975</v>
      </c>
      <c r="AG29" s="3">
        <v>89.17</v>
      </c>
      <c r="AH29" s="4">
        <v>0.26290000000000002</v>
      </c>
      <c r="AJ29" s="128"/>
      <c r="AL29" s="129"/>
      <c r="AM29" s="5">
        <v>3029.21</v>
      </c>
      <c r="AN29" s="6">
        <v>112.61</v>
      </c>
    </row>
    <row r="30" spans="1:40" ht="60" x14ac:dyDescent="0.25">
      <c r="A30" s="63" t="s">
        <v>70</v>
      </c>
      <c r="B30" s="63">
        <v>2</v>
      </c>
      <c r="C30" s="63" t="s">
        <v>70</v>
      </c>
      <c r="D30" s="63">
        <v>0</v>
      </c>
      <c r="E30" s="63">
        <v>1</v>
      </c>
      <c r="F30" s="63">
        <v>2</v>
      </c>
      <c r="G30" s="63">
        <v>0</v>
      </c>
      <c r="H30" s="63">
        <v>0</v>
      </c>
      <c r="I30" s="63">
        <v>3</v>
      </c>
      <c r="J30" s="63">
        <v>0</v>
      </c>
      <c r="K30" s="63">
        <v>0</v>
      </c>
      <c r="L30" s="113" t="s">
        <v>77</v>
      </c>
      <c r="M30" s="114" t="s">
        <v>7</v>
      </c>
      <c r="N30" s="115" t="s">
        <v>7</v>
      </c>
      <c r="O30" s="116" t="s">
        <v>180</v>
      </c>
      <c r="P30" s="117" t="s">
        <v>104</v>
      </c>
      <c r="Q30" s="118" t="s">
        <v>168</v>
      </c>
      <c r="R30" s="119" t="s">
        <v>169</v>
      </c>
      <c r="S30" s="120" t="s">
        <v>167</v>
      </c>
      <c r="T30" s="1">
        <v>577.85</v>
      </c>
      <c r="U30" s="151">
        <v>12.98</v>
      </c>
      <c r="V30" s="122" t="s">
        <v>10</v>
      </c>
      <c r="W30" s="1">
        <f t="shared" ref="W30:W31" si="6">ROUND(U30*(1+$V$8),2)</f>
        <v>16.440000000000001</v>
      </c>
      <c r="X30" s="2">
        <f t="shared" ref="X30:X31" si="7">ROUND(W30*T30,2)</f>
        <v>9499.85</v>
      </c>
      <c r="Y30" s="123" t="s">
        <v>75</v>
      </c>
      <c r="Z30" s="63" t="s">
        <v>75</v>
      </c>
      <c r="AA30" s="124">
        <v>294.29000000000002</v>
      </c>
      <c r="AB30" s="125">
        <v>0</v>
      </c>
      <c r="AC30" s="126" t="s">
        <v>71</v>
      </c>
      <c r="AD30" s="63" t="s">
        <v>71</v>
      </c>
      <c r="AE30" s="66" t="s">
        <v>96</v>
      </c>
      <c r="AF30" s="127">
        <v>6501</v>
      </c>
      <c r="AG30" s="3">
        <v>8.66</v>
      </c>
      <c r="AH30" s="4">
        <v>0.26290000000000002</v>
      </c>
      <c r="AJ30" s="128"/>
      <c r="AL30" s="129"/>
      <c r="AM30" s="5">
        <v>294.29000000000002</v>
      </c>
      <c r="AN30" s="6">
        <v>10.94</v>
      </c>
    </row>
    <row r="31" spans="1:40" ht="30" x14ac:dyDescent="0.25">
      <c r="A31" s="63" t="s">
        <v>70</v>
      </c>
      <c r="B31" s="63">
        <v>2</v>
      </c>
      <c r="C31" s="63" t="s">
        <v>70</v>
      </c>
      <c r="D31" s="63">
        <v>0</v>
      </c>
      <c r="E31" s="63">
        <v>1</v>
      </c>
      <c r="F31" s="63">
        <v>2</v>
      </c>
      <c r="G31" s="63">
        <v>0</v>
      </c>
      <c r="H31" s="63">
        <v>0</v>
      </c>
      <c r="I31" s="63">
        <v>4</v>
      </c>
      <c r="J31" s="63">
        <v>0</v>
      </c>
      <c r="K31" s="63">
        <v>0</v>
      </c>
      <c r="L31" s="113" t="s">
        <v>77</v>
      </c>
      <c r="M31" s="114" t="s">
        <v>7</v>
      </c>
      <c r="N31" s="115" t="s">
        <v>7</v>
      </c>
      <c r="O31" s="116" t="s">
        <v>181</v>
      </c>
      <c r="P31" s="117" t="s">
        <v>73</v>
      </c>
      <c r="Q31" s="118" t="s">
        <v>170</v>
      </c>
      <c r="R31" s="119" t="s">
        <v>171</v>
      </c>
      <c r="S31" s="120" t="s">
        <v>82</v>
      </c>
      <c r="T31" s="1">
        <v>1486.8000000000002</v>
      </c>
      <c r="U31" s="151">
        <v>70.03</v>
      </c>
      <c r="V31" s="122" t="s">
        <v>10</v>
      </c>
      <c r="W31" s="1">
        <f t="shared" si="6"/>
        <v>88.68</v>
      </c>
      <c r="X31" s="2">
        <f t="shared" si="7"/>
        <v>131849.42000000001</v>
      </c>
      <c r="Y31" s="123" t="s">
        <v>75</v>
      </c>
      <c r="Z31" s="63" t="s">
        <v>75</v>
      </c>
      <c r="AA31" s="124">
        <v>2081.25</v>
      </c>
      <c r="AB31" s="125">
        <v>0</v>
      </c>
      <c r="AC31" s="126" t="s">
        <v>71</v>
      </c>
      <c r="AD31" s="63" t="s">
        <v>71</v>
      </c>
      <c r="AE31" s="66" t="s">
        <v>97</v>
      </c>
      <c r="AF31" s="127">
        <v>6543</v>
      </c>
      <c r="AG31" s="3">
        <v>61.26</v>
      </c>
      <c r="AH31" s="4">
        <v>0.26290000000000002</v>
      </c>
      <c r="AJ31" s="128"/>
      <c r="AL31" s="129"/>
      <c r="AM31" s="5">
        <v>2081.25</v>
      </c>
      <c r="AN31" s="6">
        <v>77.37</v>
      </c>
    </row>
    <row r="32" spans="1:40" ht="30" x14ac:dyDescent="0.25">
      <c r="A32" s="63" t="s">
        <v>70</v>
      </c>
      <c r="B32" s="63">
        <v>2</v>
      </c>
      <c r="C32" s="63" t="s">
        <v>70</v>
      </c>
      <c r="D32" s="63">
        <v>0</v>
      </c>
      <c r="E32" s="63">
        <v>1</v>
      </c>
      <c r="F32" s="63">
        <v>2</v>
      </c>
      <c r="G32" s="63">
        <v>0</v>
      </c>
      <c r="H32" s="63">
        <v>0</v>
      </c>
      <c r="I32" s="63">
        <v>3</v>
      </c>
      <c r="J32" s="63">
        <v>0</v>
      </c>
      <c r="K32" s="63">
        <v>0</v>
      </c>
      <c r="L32" s="113" t="s">
        <v>77</v>
      </c>
      <c r="M32" s="114" t="s">
        <v>7</v>
      </c>
      <c r="N32" s="115" t="s">
        <v>7</v>
      </c>
      <c r="O32" s="116" t="s">
        <v>182</v>
      </c>
      <c r="P32" s="117" t="s">
        <v>73</v>
      </c>
      <c r="Q32" s="118" t="s">
        <v>172</v>
      </c>
      <c r="R32" s="119" t="s">
        <v>173</v>
      </c>
      <c r="S32" s="120" t="s">
        <v>93</v>
      </c>
      <c r="T32" s="1">
        <v>161</v>
      </c>
      <c r="U32" s="151">
        <v>75.52</v>
      </c>
      <c r="V32" s="122" t="s">
        <v>10</v>
      </c>
      <c r="W32" s="1">
        <f t="shared" si="4"/>
        <v>95.63</v>
      </c>
      <c r="X32" s="2">
        <f t="shared" si="5"/>
        <v>15396.43</v>
      </c>
      <c r="Y32" s="123" t="s">
        <v>75</v>
      </c>
      <c r="Z32" s="63" t="s">
        <v>75</v>
      </c>
      <c r="AA32" s="124">
        <v>294.29000000000002</v>
      </c>
      <c r="AB32" s="125">
        <v>0</v>
      </c>
      <c r="AC32" s="126" t="s">
        <v>71</v>
      </c>
      <c r="AD32" s="63" t="s">
        <v>71</v>
      </c>
      <c r="AE32" s="66" t="s">
        <v>96</v>
      </c>
      <c r="AF32" s="127">
        <v>6501</v>
      </c>
      <c r="AG32" s="3">
        <v>8.66</v>
      </c>
      <c r="AH32" s="4">
        <v>0.26290000000000002</v>
      </c>
      <c r="AJ32" s="128"/>
      <c r="AL32" s="129"/>
      <c r="AM32" s="5">
        <v>294.29000000000002</v>
      </c>
      <c r="AN32" s="6">
        <v>10.94</v>
      </c>
    </row>
    <row r="33" spans="1:40" ht="75" x14ac:dyDescent="0.25">
      <c r="A33" s="63" t="s">
        <v>70</v>
      </c>
      <c r="B33" s="63">
        <v>2</v>
      </c>
      <c r="C33" s="63" t="s">
        <v>70</v>
      </c>
      <c r="D33" s="63">
        <v>0</v>
      </c>
      <c r="E33" s="63">
        <v>1</v>
      </c>
      <c r="F33" s="63">
        <v>2</v>
      </c>
      <c r="G33" s="63">
        <v>0</v>
      </c>
      <c r="H33" s="63">
        <v>0</v>
      </c>
      <c r="I33" s="63">
        <v>4</v>
      </c>
      <c r="J33" s="63">
        <v>0</v>
      </c>
      <c r="K33" s="63">
        <v>0</v>
      </c>
      <c r="L33" s="113" t="s">
        <v>77</v>
      </c>
      <c r="M33" s="114" t="s">
        <v>7</v>
      </c>
      <c r="N33" s="115" t="s">
        <v>7</v>
      </c>
      <c r="O33" s="116" t="s">
        <v>183</v>
      </c>
      <c r="P33" s="117" t="s">
        <v>104</v>
      </c>
      <c r="Q33" s="118" t="s">
        <v>174</v>
      </c>
      <c r="R33" s="119" t="s">
        <v>175</v>
      </c>
      <c r="S33" s="120" t="s">
        <v>82</v>
      </c>
      <c r="T33" s="1">
        <v>65</v>
      </c>
      <c r="U33" s="151">
        <f>203.97+22.63</f>
        <v>226.6</v>
      </c>
      <c r="V33" s="122" t="s">
        <v>10</v>
      </c>
      <c r="W33" s="1">
        <f t="shared" si="4"/>
        <v>286.94</v>
      </c>
      <c r="X33" s="2">
        <f t="shared" si="5"/>
        <v>18651.099999999999</v>
      </c>
      <c r="Y33" s="123" t="s">
        <v>75</v>
      </c>
      <c r="Z33" s="63" t="s">
        <v>75</v>
      </c>
      <c r="AA33" s="124">
        <v>2081.25</v>
      </c>
      <c r="AB33" s="125">
        <v>0</v>
      </c>
      <c r="AC33" s="126" t="s">
        <v>71</v>
      </c>
      <c r="AD33" s="63" t="s">
        <v>71</v>
      </c>
      <c r="AE33" s="66" t="s">
        <v>97</v>
      </c>
      <c r="AF33" s="127">
        <v>6543</v>
      </c>
      <c r="AG33" s="3">
        <v>61.26</v>
      </c>
      <c r="AH33" s="4">
        <v>0.26290000000000002</v>
      </c>
      <c r="AJ33" s="128"/>
      <c r="AL33" s="129"/>
      <c r="AM33" s="5">
        <v>2081.25</v>
      </c>
      <c r="AN33" s="6">
        <v>77.37</v>
      </c>
    </row>
    <row r="34" spans="1:40" ht="45" x14ac:dyDescent="0.25">
      <c r="A34" s="63" t="s">
        <v>70</v>
      </c>
      <c r="B34" s="63">
        <v>2</v>
      </c>
      <c r="C34" s="63" t="s">
        <v>70</v>
      </c>
      <c r="D34" s="63">
        <v>0</v>
      </c>
      <c r="E34" s="63">
        <v>1</v>
      </c>
      <c r="F34" s="63">
        <v>2</v>
      </c>
      <c r="G34" s="63">
        <v>0</v>
      </c>
      <c r="H34" s="63">
        <v>0</v>
      </c>
      <c r="I34" s="63">
        <v>5</v>
      </c>
      <c r="J34" s="63">
        <v>0</v>
      </c>
      <c r="K34" s="63">
        <v>0</v>
      </c>
      <c r="L34" s="113" t="s">
        <v>77</v>
      </c>
      <c r="M34" s="114" t="s">
        <v>7</v>
      </c>
      <c r="N34" s="115" t="s">
        <v>7</v>
      </c>
      <c r="O34" s="116" t="s">
        <v>184</v>
      </c>
      <c r="P34" s="117" t="s">
        <v>73</v>
      </c>
      <c r="Q34" s="118" t="s">
        <v>176</v>
      </c>
      <c r="R34" s="119" t="s">
        <v>177</v>
      </c>
      <c r="S34" s="120" t="s">
        <v>82</v>
      </c>
      <c r="T34" s="1">
        <v>24.5</v>
      </c>
      <c r="U34" s="151">
        <v>201.76</v>
      </c>
      <c r="V34" s="122" t="s">
        <v>10</v>
      </c>
      <c r="W34" s="1">
        <f t="shared" si="4"/>
        <v>255.49</v>
      </c>
      <c r="X34" s="2">
        <f t="shared" si="5"/>
        <v>6259.51</v>
      </c>
      <c r="Y34" s="123" t="s">
        <v>75</v>
      </c>
      <c r="Z34" s="63" t="s">
        <v>75</v>
      </c>
      <c r="AA34" s="124">
        <v>98.31</v>
      </c>
      <c r="AB34" s="125">
        <v>0</v>
      </c>
      <c r="AC34" s="126" t="s">
        <v>71</v>
      </c>
      <c r="AD34" s="63" t="s">
        <v>71</v>
      </c>
      <c r="AE34" s="66" t="s">
        <v>98</v>
      </c>
      <c r="AF34" s="127">
        <v>6453</v>
      </c>
      <c r="AG34" s="3">
        <v>57.24</v>
      </c>
      <c r="AH34" s="4">
        <v>0.26290000000000002</v>
      </c>
      <c r="AJ34" s="128"/>
      <c r="AL34" s="129"/>
      <c r="AM34" s="5">
        <v>98.31</v>
      </c>
      <c r="AN34" s="6">
        <v>72.290000000000006</v>
      </c>
    </row>
    <row r="35" spans="1:40" ht="45" x14ac:dyDescent="0.25">
      <c r="A35" s="63" t="s">
        <v>70</v>
      </c>
      <c r="B35" s="63">
        <v>2</v>
      </c>
      <c r="C35" s="63" t="s">
        <v>70</v>
      </c>
      <c r="D35" s="63">
        <v>0</v>
      </c>
      <c r="E35" s="63">
        <v>1</v>
      </c>
      <c r="F35" s="63">
        <v>2</v>
      </c>
      <c r="G35" s="63">
        <v>0</v>
      </c>
      <c r="H35" s="63">
        <v>0</v>
      </c>
      <c r="I35" s="63">
        <v>4</v>
      </c>
      <c r="J35" s="63">
        <v>0</v>
      </c>
      <c r="K35" s="63">
        <v>0</v>
      </c>
      <c r="L35" s="113" t="s">
        <v>77</v>
      </c>
      <c r="M35" s="114" t="s">
        <v>7</v>
      </c>
      <c r="N35" s="115" t="s">
        <v>7</v>
      </c>
      <c r="O35" s="116" t="s">
        <v>283</v>
      </c>
      <c r="P35" s="117" t="s">
        <v>73</v>
      </c>
      <c r="Q35" s="118" t="s">
        <v>138</v>
      </c>
      <c r="R35" s="119" t="s">
        <v>284</v>
      </c>
      <c r="S35" s="120" t="s">
        <v>203</v>
      </c>
      <c r="T35" s="1">
        <v>640</v>
      </c>
      <c r="U35" s="151">
        <v>4.42</v>
      </c>
      <c r="V35" s="122" t="s">
        <v>10</v>
      </c>
      <c r="W35" s="1">
        <f t="shared" ref="W35" si="8">ROUND(U35*(1+$V$8),2)</f>
        <v>5.6</v>
      </c>
      <c r="X35" s="2">
        <f t="shared" ref="X35" si="9">ROUND(W35*T35,2)</f>
        <v>3584</v>
      </c>
      <c r="Y35" s="123" t="s">
        <v>75</v>
      </c>
      <c r="Z35" s="63" t="s">
        <v>75</v>
      </c>
      <c r="AA35" s="124">
        <v>2081.25</v>
      </c>
      <c r="AB35" s="125">
        <v>0</v>
      </c>
      <c r="AC35" s="126" t="s">
        <v>71</v>
      </c>
      <c r="AD35" s="63" t="s">
        <v>71</v>
      </c>
      <c r="AE35" s="66" t="s">
        <v>97</v>
      </c>
      <c r="AF35" s="127">
        <v>6543</v>
      </c>
      <c r="AG35" s="3">
        <v>61.26</v>
      </c>
      <c r="AH35" s="4">
        <v>0.26290000000000002</v>
      </c>
      <c r="AJ35" s="128"/>
      <c r="AL35" s="129"/>
      <c r="AM35" s="5">
        <v>2081.25</v>
      </c>
      <c r="AN35" s="6">
        <v>77.37</v>
      </c>
    </row>
    <row r="36" spans="1:40" x14ac:dyDescent="0.25">
      <c r="A36" s="63">
        <v>2</v>
      </c>
      <c r="B36" s="63">
        <v>2</v>
      </c>
      <c r="C36" s="63">
        <v>2</v>
      </c>
      <c r="D36" s="63">
        <v>4</v>
      </c>
      <c r="E36" s="63">
        <v>1</v>
      </c>
      <c r="F36" s="63">
        <v>3</v>
      </c>
      <c r="G36" s="63">
        <v>0</v>
      </c>
      <c r="H36" s="63">
        <v>0</v>
      </c>
      <c r="I36" s="63">
        <v>0</v>
      </c>
      <c r="J36" s="63">
        <v>14</v>
      </c>
      <c r="K36" s="63">
        <v>4</v>
      </c>
      <c r="L36" s="113" t="s">
        <v>77</v>
      </c>
      <c r="M36" s="114" t="s">
        <v>4</v>
      </c>
      <c r="N36" s="115" t="s">
        <v>4</v>
      </c>
      <c r="O36" s="116" t="s">
        <v>99</v>
      </c>
      <c r="P36" s="117" t="s">
        <v>73</v>
      </c>
      <c r="Q36" s="118"/>
      <c r="R36" s="119" t="s">
        <v>211</v>
      </c>
      <c r="S36" s="120" t="s">
        <v>72</v>
      </c>
      <c r="T36" s="1">
        <v>0</v>
      </c>
      <c r="U36" s="151">
        <v>0</v>
      </c>
      <c r="V36" s="122" t="s">
        <v>10</v>
      </c>
      <c r="W36" s="1">
        <v>0</v>
      </c>
      <c r="X36" s="2">
        <f>SUM(X37:X45)</f>
        <v>6794.7</v>
      </c>
      <c r="Y36" s="123" t="s">
        <v>75</v>
      </c>
      <c r="Z36" s="63" t="s">
        <v>71</v>
      </c>
      <c r="AA36" s="124">
        <v>1693.3</v>
      </c>
      <c r="AB36" s="125">
        <v>0</v>
      </c>
      <c r="AC36" s="126" t="s">
        <v>71</v>
      </c>
      <c r="AD36" s="63">
        <v>4</v>
      </c>
      <c r="AE36" s="66" t="b">
        <v>0</v>
      </c>
      <c r="AF36" s="127" t="s">
        <v>74</v>
      </c>
      <c r="AG36" s="3">
        <v>0</v>
      </c>
      <c r="AH36" s="4">
        <v>0.26290000000000002</v>
      </c>
      <c r="AJ36" s="128"/>
      <c r="AL36" s="129"/>
      <c r="AM36" s="5">
        <v>1693.3</v>
      </c>
      <c r="AN36" s="6">
        <v>0</v>
      </c>
    </row>
    <row r="37" spans="1:40" ht="60" x14ac:dyDescent="0.25">
      <c r="A37" s="63" t="s">
        <v>70</v>
      </c>
      <c r="B37" s="63">
        <v>2</v>
      </c>
      <c r="C37" s="63" t="s">
        <v>70</v>
      </c>
      <c r="D37" s="63">
        <v>0</v>
      </c>
      <c r="E37" s="63">
        <v>1</v>
      </c>
      <c r="F37" s="63">
        <v>3</v>
      </c>
      <c r="G37" s="63">
        <v>0</v>
      </c>
      <c r="H37" s="63">
        <v>0</v>
      </c>
      <c r="I37" s="63">
        <v>1</v>
      </c>
      <c r="J37" s="63">
        <v>0</v>
      </c>
      <c r="K37" s="63">
        <v>0</v>
      </c>
      <c r="L37" s="113" t="s">
        <v>77</v>
      </c>
      <c r="M37" s="114" t="s">
        <v>7</v>
      </c>
      <c r="N37" s="115" t="s">
        <v>7</v>
      </c>
      <c r="O37" s="116" t="s">
        <v>186</v>
      </c>
      <c r="P37" s="117" t="s">
        <v>73</v>
      </c>
      <c r="Q37" s="118" t="s">
        <v>195</v>
      </c>
      <c r="R37" s="119" t="s">
        <v>196</v>
      </c>
      <c r="S37" s="120" t="s">
        <v>82</v>
      </c>
      <c r="T37" s="1">
        <v>12</v>
      </c>
      <c r="U37" s="151">
        <v>159.71</v>
      </c>
      <c r="V37" s="122" t="s">
        <v>10</v>
      </c>
      <c r="W37" s="1">
        <f t="shared" ref="W37:W45" si="10">ROUND(U37*(1+$V$8),2)</f>
        <v>202.24</v>
      </c>
      <c r="X37" s="2">
        <f t="shared" ref="X37:X45" si="11">ROUND(W37*T37,2)</f>
        <v>2426.88</v>
      </c>
      <c r="Y37" s="123" t="s">
        <v>75</v>
      </c>
      <c r="Z37" s="63" t="s">
        <v>75</v>
      </c>
      <c r="AA37" s="124">
        <v>1345.55</v>
      </c>
      <c r="AB37" s="125">
        <v>0</v>
      </c>
      <c r="AC37" s="126" t="s">
        <v>71</v>
      </c>
      <c r="AD37" s="63" t="s">
        <v>71</v>
      </c>
      <c r="AE37" s="66" t="s">
        <v>100</v>
      </c>
      <c r="AF37" s="127">
        <v>6700</v>
      </c>
      <c r="AG37" s="3">
        <v>84.56</v>
      </c>
      <c r="AH37" s="4">
        <v>0.26290000000000002</v>
      </c>
      <c r="AJ37" s="128"/>
      <c r="AL37" s="129"/>
      <c r="AM37" s="5">
        <v>1345.55</v>
      </c>
      <c r="AN37" s="6">
        <v>106.79</v>
      </c>
    </row>
    <row r="38" spans="1:40" ht="45" x14ac:dyDescent="0.25">
      <c r="A38" s="63" t="s">
        <v>70</v>
      </c>
      <c r="B38" s="63">
        <v>2</v>
      </c>
      <c r="C38" s="63" t="s">
        <v>70</v>
      </c>
      <c r="D38" s="63">
        <v>0</v>
      </c>
      <c r="E38" s="63">
        <v>1</v>
      </c>
      <c r="F38" s="63">
        <v>3</v>
      </c>
      <c r="G38" s="63">
        <v>0</v>
      </c>
      <c r="H38" s="63">
        <v>0</v>
      </c>
      <c r="I38" s="63">
        <v>2</v>
      </c>
      <c r="J38" s="63">
        <v>0</v>
      </c>
      <c r="K38" s="63">
        <v>0</v>
      </c>
      <c r="L38" s="113" t="s">
        <v>77</v>
      </c>
      <c r="M38" s="114" t="s">
        <v>7</v>
      </c>
      <c r="N38" s="115" t="s">
        <v>7</v>
      </c>
      <c r="O38" s="116" t="s">
        <v>187</v>
      </c>
      <c r="P38" s="117" t="s">
        <v>73</v>
      </c>
      <c r="Q38" s="118" t="s">
        <v>197</v>
      </c>
      <c r="R38" s="119" t="s">
        <v>198</v>
      </c>
      <c r="S38" s="120" t="s">
        <v>82</v>
      </c>
      <c r="T38" s="1">
        <v>0.6</v>
      </c>
      <c r="U38" s="151">
        <v>113.08</v>
      </c>
      <c r="V38" s="122" t="s">
        <v>10</v>
      </c>
      <c r="W38" s="1">
        <f t="shared" ref="W38:W40" si="12">ROUND(U38*(1+$V$8),2)</f>
        <v>143.19</v>
      </c>
      <c r="X38" s="2">
        <f t="shared" ref="X38:X40" si="13">ROUND(W38*T38,2)</f>
        <v>85.91</v>
      </c>
      <c r="Y38" s="123" t="s">
        <v>75</v>
      </c>
      <c r="Z38" s="63" t="s">
        <v>75</v>
      </c>
      <c r="AA38" s="124">
        <v>248.1</v>
      </c>
      <c r="AB38" s="125">
        <v>0</v>
      </c>
      <c r="AC38" s="126" t="s">
        <v>71</v>
      </c>
      <c r="AD38" s="63" t="s">
        <v>71</v>
      </c>
      <c r="AE38" s="66" t="s">
        <v>101</v>
      </c>
      <c r="AF38" s="127">
        <v>6351</v>
      </c>
      <c r="AG38" s="3">
        <v>144.44999999999999</v>
      </c>
      <c r="AH38" s="4">
        <v>0.26290000000000002</v>
      </c>
      <c r="AJ38" s="128"/>
      <c r="AL38" s="129"/>
      <c r="AM38" s="5">
        <v>248.1</v>
      </c>
      <c r="AN38" s="6">
        <v>182.43</v>
      </c>
    </row>
    <row r="39" spans="1:40" ht="45" x14ac:dyDescent="0.25">
      <c r="A39" s="63" t="s">
        <v>70</v>
      </c>
      <c r="B39" s="63">
        <v>2</v>
      </c>
      <c r="C39" s="63" t="s">
        <v>70</v>
      </c>
      <c r="D39" s="63">
        <v>0</v>
      </c>
      <c r="E39" s="63">
        <v>1</v>
      </c>
      <c r="F39" s="63">
        <v>3</v>
      </c>
      <c r="G39" s="63">
        <v>0</v>
      </c>
      <c r="H39" s="63">
        <v>0</v>
      </c>
      <c r="I39" s="63">
        <v>2</v>
      </c>
      <c r="J39" s="63">
        <v>0</v>
      </c>
      <c r="K39" s="63">
        <v>0</v>
      </c>
      <c r="L39" s="113" t="s">
        <v>77</v>
      </c>
      <c r="M39" s="114" t="s">
        <v>7</v>
      </c>
      <c r="N39" s="115" t="s">
        <v>7</v>
      </c>
      <c r="O39" s="116" t="s">
        <v>188</v>
      </c>
      <c r="P39" s="117" t="s">
        <v>73</v>
      </c>
      <c r="Q39" s="118" t="s">
        <v>199</v>
      </c>
      <c r="R39" s="119" t="s">
        <v>200</v>
      </c>
      <c r="S39" s="120" t="s">
        <v>82</v>
      </c>
      <c r="T39" s="1">
        <v>4.8</v>
      </c>
      <c r="U39" s="151">
        <v>134.38999999999999</v>
      </c>
      <c r="V39" s="122" t="s">
        <v>10</v>
      </c>
      <c r="W39" s="1">
        <f t="shared" si="12"/>
        <v>170.18</v>
      </c>
      <c r="X39" s="2">
        <f t="shared" si="13"/>
        <v>816.86</v>
      </c>
      <c r="Y39" s="123" t="s">
        <v>75</v>
      </c>
      <c r="Z39" s="63" t="s">
        <v>75</v>
      </c>
      <c r="AA39" s="124">
        <v>248.1</v>
      </c>
      <c r="AB39" s="125">
        <v>0</v>
      </c>
      <c r="AC39" s="126" t="s">
        <v>71</v>
      </c>
      <c r="AD39" s="63" t="s">
        <v>71</v>
      </c>
      <c r="AE39" s="66" t="s">
        <v>101</v>
      </c>
      <c r="AF39" s="127">
        <v>6351</v>
      </c>
      <c r="AG39" s="3">
        <v>144.44999999999999</v>
      </c>
      <c r="AH39" s="4">
        <v>0.26290000000000002</v>
      </c>
      <c r="AJ39" s="128"/>
      <c r="AL39" s="129"/>
      <c r="AM39" s="5">
        <v>248.1</v>
      </c>
      <c r="AN39" s="6">
        <v>182.43</v>
      </c>
    </row>
    <row r="40" spans="1:40" x14ac:dyDescent="0.25">
      <c r="A40" s="63" t="s">
        <v>70</v>
      </c>
      <c r="B40" s="63">
        <v>2</v>
      </c>
      <c r="C40" s="63" t="s">
        <v>70</v>
      </c>
      <c r="D40" s="63">
        <v>0</v>
      </c>
      <c r="E40" s="63">
        <v>1</v>
      </c>
      <c r="F40" s="63">
        <v>3</v>
      </c>
      <c r="G40" s="63">
        <v>0</v>
      </c>
      <c r="H40" s="63">
        <v>0</v>
      </c>
      <c r="I40" s="63">
        <v>2</v>
      </c>
      <c r="J40" s="63">
        <v>0</v>
      </c>
      <c r="K40" s="63">
        <v>0</v>
      </c>
      <c r="L40" s="113" t="s">
        <v>77</v>
      </c>
      <c r="M40" s="114" t="s">
        <v>7</v>
      </c>
      <c r="N40" s="115" t="s">
        <v>7</v>
      </c>
      <c r="O40" s="116" t="s">
        <v>189</v>
      </c>
      <c r="P40" s="117" t="s">
        <v>73</v>
      </c>
      <c r="Q40" s="118" t="s">
        <v>201</v>
      </c>
      <c r="R40" s="119" t="s">
        <v>202</v>
      </c>
      <c r="S40" s="120" t="s">
        <v>203</v>
      </c>
      <c r="T40" s="1">
        <v>4.01</v>
      </c>
      <c r="U40" s="151">
        <v>11.38</v>
      </c>
      <c r="V40" s="122" t="s">
        <v>10</v>
      </c>
      <c r="W40" s="1">
        <f t="shared" si="12"/>
        <v>14.41</v>
      </c>
      <c r="X40" s="2">
        <f t="shared" si="13"/>
        <v>57.78</v>
      </c>
      <c r="Y40" s="123" t="s">
        <v>75</v>
      </c>
      <c r="Z40" s="63" t="s">
        <v>75</v>
      </c>
      <c r="AA40" s="124">
        <v>248.1</v>
      </c>
      <c r="AB40" s="125">
        <v>0</v>
      </c>
      <c r="AC40" s="126" t="s">
        <v>71</v>
      </c>
      <c r="AD40" s="63" t="s">
        <v>71</v>
      </c>
      <c r="AE40" s="66" t="s">
        <v>101</v>
      </c>
      <c r="AF40" s="127">
        <v>6351</v>
      </c>
      <c r="AG40" s="3">
        <v>144.44999999999999</v>
      </c>
      <c r="AH40" s="4">
        <v>0.26290000000000002</v>
      </c>
      <c r="AJ40" s="128"/>
      <c r="AL40" s="129"/>
      <c r="AM40" s="5">
        <v>248.1</v>
      </c>
      <c r="AN40" s="6">
        <v>182.43</v>
      </c>
    </row>
    <row r="41" spans="1:40" ht="45" x14ac:dyDescent="0.25">
      <c r="A41" s="63" t="s">
        <v>70</v>
      </c>
      <c r="B41" s="63">
        <v>2</v>
      </c>
      <c r="C41" s="63" t="s">
        <v>70</v>
      </c>
      <c r="D41" s="63">
        <v>0</v>
      </c>
      <c r="E41" s="63">
        <v>1</v>
      </c>
      <c r="F41" s="63">
        <v>3</v>
      </c>
      <c r="G41" s="63">
        <v>0</v>
      </c>
      <c r="H41" s="63">
        <v>0</v>
      </c>
      <c r="I41" s="63">
        <v>2</v>
      </c>
      <c r="J41" s="63">
        <v>0</v>
      </c>
      <c r="K41" s="63">
        <v>0</v>
      </c>
      <c r="L41" s="113" t="s">
        <v>77</v>
      </c>
      <c r="M41" s="114" t="s">
        <v>7</v>
      </c>
      <c r="N41" s="115" t="s">
        <v>7</v>
      </c>
      <c r="O41" s="116" t="s">
        <v>190</v>
      </c>
      <c r="P41" s="117" t="s">
        <v>73</v>
      </c>
      <c r="Q41" s="118" t="s">
        <v>204</v>
      </c>
      <c r="R41" s="119" t="s">
        <v>205</v>
      </c>
      <c r="S41" s="120" t="s">
        <v>203</v>
      </c>
      <c r="T41" s="1">
        <v>28.8</v>
      </c>
      <c r="U41" s="151">
        <v>12.66</v>
      </c>
      <c r="V41" s="122" t="s">
        <v>10</v>
      </c>
      <c r="W41" s="1">
        <f t="shared" si="10"/>
        <v>16.03</v>
      </c>
      <c r="X41" s="2">
        <f t="shared" si="11"/>
        <v>461.66</v>
      </c>
      <c r="Y41" s="123" t="s">
        <v>75</v>
      </c>
      <c r="Z41" s="63" t="s">
        <v>75</v>
      </c>
      <c r="AA41" s="124">
        <v>248.1</v>
      </c>
      <c r="AB41" s="125">
        <v>0</v>
      </c>
      <c r="AC41" s="126" t="s">
        <v>71</v>
      </c>
      <c r="AD41" s="63" t="s">
        <v>71</v>
      </c>
      <c r="AE41" s="66" t="s">
        <v>101</v>
      </c>
      <c r="AF41" s="127">
        <v>6351</v>
      </c>
      <c r="AG41" s="3">
        <v>144.44999999999999</v>
      </c>
      <c r="AH41" s="4">
        <v>0.26290000000000002</v>
      </c>
      <c r="AJ41" s="128"/>
      <c r="AL41" s="129"/>
      <c r="AM41" s="5">
        <v>248.1</v>
      </c>
      <c r="AN41" s="6">
        <v>182.43</v>
      </c>
    </row>
    <row r="42" spans="1:40" ht="30" x14ac:dyDescent="0.25">
      <c r="A42" s="63" t="s">
        <v>70</v>
      </c>
      <c r="B42" s="63">
        <v>2</v>
      </c>
      <c r="C42" s="63" t="s">
        <v>70</v>
      </c>
      <c r="D42" s="63">
        <v>0</v>
      </c>
      <c r="E42" s="63">
        <v>1</v>
      </c>
      <c r="F42" s="63">
        <v>3</v>
      </c>
      <c r="G42" s="63">
        <v>0</v>
      </c>
      <c r="H42" s="63">
        <v>0</v>
      </c>
      <c r="I42" s="63">
        <v>2</v>
      </c>
      <c r="J42" s="63">
        <v>0</v>
      </c>
      <c r="K42" s="63">
        <v>0</v>
      </c>
      <c r="L42" s="113" t="s">
        <v>77</v>
      </c>
      <c r="M42" s="114" t="s">
        <v>7</v>
      </c>
      <c r="N42" s="115" t="s">
        <v>7</v>
      </c>
      <c r="O42" s="116" t="s">
        <v>191</v>
      </c>
      <c r="P42" s="117" t="s">
        <v>73</v>
      </c>
      <c r="Q42" s="118" t="s">
        <v>206</v>
      </c>
      <c r="R42" s="119" t="s">
        <v>207</v>
      </c>
      <c r="S42" s="120" t="s">
        <v>87</v>
      </c>
      <c r="T42" s="1">
        <v>0.9</v>
      </c>
      <c r="U42" s="151">
        <v>952.36</v>
      </c>
      <c r="V42" s="122" t="s">
        <v>10</v>
      </c>
      <c r="W42" s="1">
        <f t="shared" ref="W42" si="14">ROUND(U42*(1+$V$8),2)</f>
        <v>1205.97</v>
      </c>
      <c r="X42" s="2">
        <f t="shared" ref="X42" si="15">ROUND(W42*T42,2)</f>
        <v>1085.3699999999999</v>
      </c>
      <c r="Y42" s="123" t="s">
        <v>75</v>
      </c>
      <c r="Z42" s="63" t="s">
        <v>75</v>
      </c>
      <c r="AA42" s="124">
        <v>248.1</v>
      </c>
      <c r="AB42" s="125">
        <v>0</v>
      </c>
      <c r="AC42" s="126" t="s">
        <v>71</v>
      </c>
      <c r="AD42" s="63" t="s">
        <v>71</v>
      </c>
      <c r="AE42" s="66" t="s">
        <v>101</v>
      </c>
      <c r="AF42" s="127">
        <v>6351</v>
      </c>
      <c r="AG42" s="3">
        <v>144.44999999999999</v>
      </c>
      <c r="AH42" s="4">
        <v>0.26290000000000002</v>
      </c>
      <c r="AJ42" s="128"/>
      <c r="AL42" s="129"/>
      <c r="AM42" s="5">
        <v>248.1</v>
      </c>
      <c r="AN42" s="6">
        <v>182.43</v>
      </c>
    </row>
    <row r="43" spans="1:40" ht="45" x14ac:dyDescent="0.25">
      <c r="A43" s="63" t="s">
        <v>70</v>
      </c>
      <c r="B43" s="63">
        <v>2</v>
      </c>
      <c r="C43" s="63" t="s">
        <v>70</v>
      </c>
      <c r="D43" s="63">
        <v>0</v>
      </c>
      <c r="E43" s="63">
        <v>1</v>
      </c>
      <c r="F43" s="63">
        <v>3</v>
      </c>
      <c r="G43" s="63">
        <v>0</v>
      </c>
      <c r="H43" s="63">
        <v>0</v>
      </c>
      <c r="I43" s="63">
        <v>2</v>
      </c>
      <c r="J43" s="63">
        <v>0</v>
      </c>
      <c r="K43" s="63">
        <v>0</v>
      </c>
      <c r="L43" s="113" t="s">
        <v>77</v>
      </c>
      <c r="M43" s="114" t="s">
        <v>7</v>
      </c>
      <c r="N43" s="115" t="s">
        <v>7</v>
      </c>
      <c r="O43" s="116" t="s">
        <v>192</v>
      </c>
      <c r="P43" s="117" t="s">
        <v>73</v>
      </c>
      <c r="Q43" s="118" t="s">
        <v>139</v>
      </c>
      <c r="R43" s="119" t="s">
        <v>208</v>
      </c>
      <c r="S43" s="120" t="s">
        <v>82</v>
      </c>
      <c r="T43" s="1">
        <v>15</v>
      </c>
      <c r="U43" s="151">
        <v>42.78</v>
      </c>
      <c r="V43" s="122" t="s">
        <v>10</v>
      </c>
      <c r="W43" s="1">
        <f t="shared" ref="W43" si="16">ROUND(U43*(1+$V$8),2)</f>
        <v>54.17</v>
      </c>
      <c r="X43" s="2">
        <f t="shared" ref="X43" si="17">ROUND(W43*T43,2)</f>
        <v>812.55</v>
      </c>
      <c r="Y43" s="123" t="s">
        <v>75</v>
      </c>
      <c r="Z43" s="63" t="s">
        <v>75</v>
      </c>
      <c r="AA43" s="124">
        <v>248.1</v>
      </c>
      <c r="AB43" s="125">
        <v>0</v>
      </c>
      <c r="AC43" s="126" t="s">
        <v>71</v>
      </c>
      <c r="AD43" s="63" t="s">
        <v>71</v>
      </c>
      <c r="AE43" s="66" t="s">
        <v>101</v>
      </c>
      <c r="AF43" s="127">
        <v>6351</v>
      </c>
      <c r="AG43" s="3">
        <v>144.44999999999999</v>
      </c>
      <c r="AH43" s="4">
        <v>0.26290000000000002</v>
      </c>
      <c r="AJ43" s="128"/>
      <c r="AL43" s="129"/>
      <c r="AM43" s="5">
        <v>248.1</v>
      </c>
      <c r="AN43" s="6">
        <v>182.43</v>
      </c>
    </row>
    <row r="44" spans="1:40" ht="30" x14ac:dyDescent="0.25">
      <c r="A44" s="63" t="s">
        <v>70</v>
      </c>
      <c r="B44" s="63">
        <v>2</v>
      </c>
      <c r="C44" s="63" t="s">
        <v>70</v>
      </c>
      <c r="D44" s="63">
        <v>0</v>
      </c>
      <c r="E44" s="63">
        <v>1</v>
      </c>
      <c r="F44" s="63">
        <v>3</v>
      </c>
      <c r="G44" s="63">
        <v>0</v>
      </c>
      <c r="H44" s="63">
        <v>0</v>
      </c>
      <c r="I44" s="63">
        <v>2</v>
      </c>
      <c r="J44" s="63">
        <v>0</v>
      </c>
      <c r="K44" s="63">
        <v>0</v>
      </c>
      <c r="L44" s="113" t="s">
        <v>77</v>
      </c>
      <c r="M44" s="114" t="s">
        <v>7</v>
      </c>
      <c r="N44" s="115" t="s">
        <v>7</v>
      </c>
      <c r="O44" s="116" t="s">
        <v>193</v>
      </c>
      <c r="P44" s="117" t="s">
        <v>73</v>
      </c>
      <c r="Q44" s="118" t="s">
        <v>209</v>
      </c>
      <c r="R44" s="119" t="s">
        <v>210</v>
      </c>
      <c r="S44" s="120" t="s">
        <v>82</v>
      </c>
      <c r="T44" s="1">
        <v>15</v>
      </c>
      <c r="U44" s="151">
        <v>14.4</v>
      </c>
      <c r="V44" s="122" t="s">
        <v>10</v>
      </c>
      <c r="W44" s="1">
        <f t="shared" si="10"/>
        <v>18.23</v>
      </c>
      <c r="X44" s="2">
        <f t="shared" si="11"/>
        <v>273.45</v>
      </c>
      <c r="Y44" s="123" t="s">
        <v>75</v>
      </c>
      <c r="Z44" s="63" t="s">
        <v>75</v>
      </c>
      <c r="AA44" s="124">
        <v>248.1</v>
      </c>
      <c r="AB44" s="125">
        <v>0</v>
      </c>
      <c r="AC44" s="126" t="s">
        <v>71</v>
      </c>
      <c r="AD44" s="63" t="s">
        <v>71</v>
      </c>
      <c r="AE44" s="66" t="s">
        <v>101</v>
      </c>
      <c r="AF44" s="127">
        <v>6351</v>
      </c>
      <c r="AG44" s="3">
        <v>144.44999999999999</v>
      </c>
      <c r="AH44" s="4">
        <v>0.26290000000000002</v>
      </c>
      <c r="AJ44" s="128"/>
      <c r="AL44" s="129"/>
      <c r="AM44" s="5">
        <v>248.1</v>
      </c>
      <c r="AN44" s="6">
        <v>182.43</v>
      </c>
    </row>
    <row r="45" spans="1:40" ht="30" x14ac:dyDescent="0.25">
      <c r="A45" s="63" t="s">
        <v>70</v>
      </c>
      <c r="B45" s="63">
        <v>2</v>
      </c>
      <c r="C45" s="63" t="s">
        <v>70</v>
      </c>
      <c r="D45" s="63">
        <v>0</v>
      </c>
      <c r="E45" s="63">
        <v>1</v>
      </c>
      <c r="F45" s="63">
        <v>3</v>
      </c>
      <c r="G45" s="63">
        <v>0</v>
      </c>
      <c r="H45" s="63">
        <v>0</v>
      </c>
      <c r="I45" s="63">
        <v>3</v>
      </c>
      <c r="J45" s="63">
        <v>0</v>
      </c>
      <c r="K45" s="63">
        <v>0</v>
      </c>
      <c r="L45" s="113" t="s">
        <v>77</v>
      </c>
      <c r="M45" s="114" t="s">
        <v>7</v>
      </c>
      <c r="N45" s="115" t="s">
        <v>7</v>
      </c>
      <c r="O45" s="116" t="s">
        <v>194</v>
      </c>
      <c r="P45" s="117" t="s">
        <v>73</v>
      </c>
      <c r="Q45" s="118" t="s">
        <v>111</v>
      </c>
      <c r="R45" s="119" t="s">
        <v>112</v>
      </c>
      <c r="S45" s="120" t="s">
        <v>93</v>
      </c>
      <c r="T45" s="1">
        <v>12</v>
      </c>
      <c r="U45" s="151">
        <v>50.95</v>
      </c>
      <c r="V45" s="122" t="s">
        <v>10</v>
      </c>
      <c r="W45" s="1">
        <f t="shared" si="10"/>
        <v>64.52</v>
      </c>
      <c r="X45" s="2">
        <f t="shared" si="11"/>
        <v>774.24</v>
      </c>
      <c r="Y45" s="123" t="s">
        <v>75</v>
      </c>
      <c r="Z45" s="63" t="s">
        <v>75</v>
      </c>
      <c r="AA45" s="124">
        <v>99.65</v>
      </c>
      <c r="AB45" s="125">
        <v>0</v>
      </c>
      <c r="AC45" s="126" t="s">
        <v>71</v>
      </c>
      <c r="AD45" s="63" t="s">
        <v>71</v>
      </c>
      <c r="AE45" s="66" t="s">
        <v>102</v>
      </c>
      <c r="AF45" s="127">
        <v>6407</v>
      </c>
      <c r="AG45" s="3">
        <v>15.78</v>
      </c>
      <c r="AH45" s="4">
        <v>0.26290000000000002</v>
      </c>
      <c r="AJ45" s="128"/>
      <c r="AL45" s="129"/>
      <c r="AM45" s="5">
        <v>99.65</v>
      </c>
      <c r="AN45" s="6">
        <v>19.93</v>
      </c>
    </row>
    <row r="46" spans="1:40" x14ac:dyDescent="0.25">
      <c r="A46" s="63">
        <v>2</v>
      </c>
      <c r="B46" s="63">
        <v>2</v>
      </c>
      <c r="C46" s="63">
        <v>2</v>
      </c>
      <c r="D46" s="63">
        <v>5</v>
      </c>
      <c r="E46" s="63">
        <v>1</v>
      </c>
      <c r="F46" s="63">
        <v>4</v>
      </c>
      <c r="G46" s="63">
        <v>0</v>
      </c>
      <c r="H46" s="63">
        <v>0</v>
      </c>
      <c r="I46" s="63">
        <v>0</v>
      </c>
      <c r="J46" s="63">
        <v>10</v>
      </c>
      <c r="K46" s="63">
        <v>5</v>
      </c>
      <c r="L46" s="113" t="s">
        <v>77</v>
      </c>
      <c r="M46" s="114" t="s">
        <v>4</v>
      </c>
      <c r="N46" s="115" t="s">
        <v>4</v>
      </c>
      <c r="O46" s="116" t="s">
        <v>103</v>
      </c>
      <c r="P46" s="117" t="s">
        <v>73</v>
      </c>
      <c r="Q46" s="118"/>
      <c r="R46" s="119" t="s">
        <v>228</v>
      </c>
      <c r="S46" s="120" t="s">
        <v>72</v>
      </c>
      <c r="T46" s="1">
        <v>0</v>
      </c>
      <c r="U46" s="151">
        <v>0</v>
      </c>
      <c r="V46" s="122" t="s">
        <v>10</v>
      </c>
      <c r="W46" s="1">
        <v>0</v>
      </c>
      <c r="X46" s="2">
        <f>SUM(X47:X52)</f>
        <v>45287.240000000005</v>
      </c>
      <c r="Y46" s="123" t="s">
        <v>75</v>
      </c>
      <c r="Z46" s="63" t="s">
        <v>71</v>
      </c>
      <c r="AA46" s="124">
        <v>10216.780000000001</v>
      </c>
      <c r="AB46" s="125">
        <v>0</v>
      </c>
      <c r="AC46" s="126" t="s">
        <v>71</v>
      </c>
      <c r="AD46" s="63">
        <v>5</v>
      </c>
      <c r="AE46" s="66" t="b">
        <v>0</v>
      </c>
      <c r="AF46" s="127" t="s">
        <v>74</v>
      </c>
      <c r="AG46" s="3">
        <v>0</v>
      </c>
      <c r="AH46" s="4">
        <v>0.26290000000000002</v>
      </c>
      <c r="AJ46" s="128"/>
      <c r="AL46" s="129"/>
      <c r="AM46" s="5">
        <v>10216.780000000001</v>
      </c>
      <c r="AN46" s="6">
        <v>0</v>
      </c>
    </row>
    <row r="47" spans="1:40" ht="30" x14ac:dyDescent="0.25">
      <c r="A47" s="63" t="s">
        <v>70</v>
      </c>
      <c r="B47" s="63">
        <v>2</v>
      </c>
      <c r="C47" s="63" t="s">
        <v>70</v>
      </c>
      <c r="D47" s="63">
        <v>0</v>
      </c>
      <c r="E47" s="63">
        <v>1</v>
      </c>
      <c r="F47" s="63">
        <v>4</v>
      </c>
      <c r="G47" s="63">
        <v>0</v>
      </c>
      <c r="H47" s="63">
        <v>0</v>
      </c>
      <c r="I47" s="63">
        <v>1</v>
      </c>
      <c r="J47" s="63">
        <v>0</v>
      </c>
      <c r="K47" s="63">
        <v>0</v>
      </c>
      <c r="L47" s="113" t="s">
        <v>77</v>
      </c>
      <c r="M47" s="114" t="s">
        <v>7</v>
      </c>
      <c r="N47" s="115" t="s">
        <v>7</v>
      </c>
      <c r="O47" s="116" t="s">
        <v>212</v>
      </c>
      <c r="P47" s="117" t="s">
        <v>73</v>
      </c>
      <c r="Q47" s="118" t="s">
        <v>218</v>
      </c>
      <c r="R47" s="119" t="s">
        <v>219</v>
      </c>
      <c r="S47" s="120" t="s">
        <v>82</v>
      </c>
      <c r="T47" s="1">
        <v>22.5</v>
      </c>
      <c r="U47" s="151">
        <v>4.4000000000000004</v>
      </c>
      <c r="V47" s="122" t="s">
        <v>10</v>
      </c>
      <c r="W47" s="1">
        <f t="shared" ref="W47:W52" si="18">ROUND(U47*(1+$V$8),2)</f>
        <v>5.57</v>
      </c>
      <c r="X47" s="2">
        <f t="shared" ref="X47:X52" si="19">ROUND(W47*T47,2)</f>
        <v>125.33</v>
      </c>
      <c r="Y47" s="123" t="s">
        <v>75</v>
      </c>
      <c r="Z47" s="63" t="s">
        <v>75</v>
      </c>
      <c r="AA47" s="124">
        <v>134.86000000000001</v>
      </c>
      <c r="AB47" s="125">
        <v>0</v>
      </c>
      <c r="AC47" s="126" t="s">
        <v>71</v>
      </c>
      <c r="AD47" s="63" t="s">
        <v>71</v>
      </c>
      <c r="AE47" s="66" t="s">
        <v>105</v>
      </c>
      <c r="AF47" s="127">
        <v>13</v>
      </c>
      <c r="AG47" s="3">
        <v>50.85</v>
      </c>
      <c r="AH47" s="4">
        <v>0.26290000000000002</v>
      </c>
      <c r="AJ47" s="128"/>
      <c r="AL47" s="129"/>
      <c r="AM47" s="5">
        <v>134.86000000000001</v>
      </c>
      <c r="AN47" s="6">
        <v>64.22</v>
      </c>
    </row>
    <row r="48" spans="1:40" ht="30" x14ac:dyDescent="0.25">
      <c r="A48" s="63" t="s">
        <v>70</v>
      </c>
      <c r="B48" s="63">
        <v>2</v>
      </c>
      <c r="C48" s="63" t="s">
        <v>70</v>
      </c>
      <c r="D48" s="63">
        <v>0</v>
      </c>
      <c r="E48" s="63">
        <v>1</v>
      </c>
      <c r="F48" s="63">
        <v>4</v>
      </c>
      <c r="G48" s="63">
        <v>0</v>
      </c>
      <c r="H48" s="63">
        <v>0</v>
      </c>
      <c r="I48" s="63">
        <v>2</v>
      </c>
      <c r="J48" s="63">
        <v>0</v>
      </c>
      <c r="K48" s="63">
        <v>0</v>
      </c>
      <c r="L48" s="113" t="s">
        <v>77</v>
      </c>
      <c r="M48" s="114" t="s">
        <v>7</v>
      </c>
      <c r="N48" s="115" t="s">
        <v>7</v>
      </c>
      <c r="O48" s="116" t="s">
        <v>213</v>
      </c>
      <c r="P48" s="117" t="s">
        <v>73</v>
      </c>
      <c r="Q48" s="118" t="s">
        <v>220</v>
      </c>
      <c r="R48" s="119" t="s">
        <v>221</v>
      </c>
      <c r="S48" s="120" t="s">
        <v>82</v>
      </c>
      <c r="T48" s="1">
        <v>22.5</v>
      </c>
      <c r="U48" s="151">
        <v>50.59</v>
      </c>
      <c r="V48" s="122" t="s">
        <v>10</v>
      </c>
      <c r="W48" s="1">
        <f t="shared" ref="W48:W49" si="20">ROUND(U48*(1+$V$8),2)</f>
        <v>64.06</v>
      </c>
      <c r="X48" s="2">
        <f t="shared" ref="X48:X49" si="21">ROUND(W48*T48,2)</f>
        <v>1441.35</v>
      </c>
      <c r="Y48" s="123" t="s">
        <v>75</v>
      </c>
      <c r="Z48" s="63" t="s">
        <v>75</v>
      </c>
      <c r="AA48" s="124">
        <v>271.58</v>
      </c>
      <c r="AB48" s="125">
        <v>0</v>
      </c>
      <c r="AC48" s="126" t="s">
        <v>71</v>
      </c>
      <c r="AD48" s="63" t="s">
        <v>71</v>
      </c>
      <c r="AE48" s="66" t="s">
        <v>106</v>
      </c>
      <c r="AF48" s="127">
        <v>14</v>
      </c>
      <c r="AG48" s="3">
        <v>107.52</v>
      </c>
      <c r="AH48" s="4">
        <v>0.26290000000000002</v>
      </c>
      <c r="AJ48" s="128"/>
      <c r="AL48" s="129"/>
      <c r="AM48" s="5">
        <v>271.58</v>
      </c>
      <c r="AN48" s="6">
        <v>135.79</v>
      </c>
    </row>
    <row r="49" spans="1:40" ht="45" x14ac:dyDescent="0.25">
      <c r="A49" s="63" t="s">
        <v>70</v>
      </c>
      <c r="B49" s="63">
        <v>2</v>
      </c>
      <c r="C49" s="63" t="s">
        <v>70</v>
      </c>
      <c r="D49" s="63">
        <v>0</v>
      </c>
      <c r="E49" s="63">
        <v>1</v>
      </c>
      <c r="F49" s="63">
        <v>4</v>
      </c>
      <c r="G49" s="63">
        <v>0</v>
      </c>
      <c r="H49" s="63">
        <v>0</v>
      </c>
      <c r="I49" s="63">
        <v>3</v>
      </c>
      <c r="J49" s="63">
        <v>0</v>
      </c>
      <c r="K49" s="63">
        <v>0</v>
      </c>
      <c r="L49" s="113" t="s">
        <v>77</v>
      </c>
      <c r="M49" s="114" t="s">
        <v>7</v>
      </c>
      <c r="N49" s="115" t="s">
        <v>7</v>
      </c>
      <c r="O49" s="116" t="s">
        <v>214</v>
      </c>
      <c r="P49" s="117" t="s">
        <v>73</v>
      </c>
      <c r="Q49" s="118" t="s">
        <v>222</v>
      </c>
      <c r="R49" s="119" t="s">
        <v>223</v>
      </c>
      <c r="S49" s="120" t="s">
        <v>93</v>
      </c>
      <c r="T49" s="1">
        <v>192</v>
      </c>
      <c r="U49" s="151">
        <v>165.33</v>
      </c>
      <c r="V49" s="122" t="s">
        <v>10</v>
      </c>
      <c r="W49" s="1">
        <f t="shared" si="20"/>
        <v>209.36</v>
      </c>
      <c r="X49" s="2">
        <f t="shared" si="21"/>
        <v>40197.120000000003</v>
      </c>
      <c r="Y49" s="123" t="s">
        <v>75</v>
      </c>
      <c r="Z49" s="63" t="s">
        <v>75</v>
      </c>
      <c r="AA49" s="124">
        <v>9359.4500000000007</v>
      </c>
      <c r="AB49" s="125">
        <v>0</v>
      </c>
      <c r="AC49" s="126" t="s">
        <v>71</v>
      </c>
      <c r="AD49" s="63" t="s">
        <v>71</v>
      </c>
      <c r="AE49" s="66" t="s">
        <v>107</v>
      </c>
      <c r="AF49" s="127">
        <v>12</v>
      </c>
      <c r="AG49" s="3">
        <v>740.37</v>
      </c>
      <c r="AH49" s="4">
        <v>0.26290000000000002</v>
      </c>
      <c r="AJ49" s="128"/>
      <c r="AL49" s="129"/>
      <c r="AM49" s="5">
        <v>9359.4500000000007</v>
      </c>
      <c r="AN49" s="6">
        <v>935.01</v>
      </c>
    </row>
    <row r="50" spans="1:40" ht="30" x14ac:dyDescent="0.25">
      <c r="A50" s="63" t="s">
        <v>70</v>
      </c>
      <c r="B50" s="63">
        <v>2</v>
      </c>
      <c r="C50" s="63" t="s">
        <v>70</v>
      </c>
      <c r="D50" s="63">
        <v>0</v>
      </c>
      <c r="E50" s="63">
        <v>1</v>
      </c>
      <c r="F50" s="63">
        <v>4</v>
      </c>
      <c r="G50" s="63">
        <v>0</v>
      </c>
      <c r="H50" s="63">
        <v>0</v>
      </c>
      <c r="I50" s="63">
        <v>2</v>
      </c>
      <c r="J50" s="63">
        <v>0</v>
      </c>
      <c r="K50" s="63">
        <v>0</v>
      </c>
      <c r="L50" s="113" t="s">
        <v>77</v>
      </c>
      <c r="M50" s="114" t="s">
        <v>7</v>
      </c>
      <c r="N50" s="115" t="s">
        <v>7</v>
      </c>
      <c r="O50" s="116" t="s">
        <v>215</v>
      </c>
      <c r="P50" s="117" t="s">
        <v>73</v>
      </c>
      <c r="Q50" s="118" t="s">
        <v>224</v>
      </c>
      <c r="R50" s="119" t="s">
        <v>225</v>
      </c>
      <c r="S50" s="120" t="s">
        <v>93</v>
      </c>
      <c r="T50" s="1">
        <v>40</v>
      </c>
      <c r="U50" s="151">
        <v>58.01</v>
      </c>
      <c r="V50" s="122" t="s">
        <v>10</v>
      </c>
      <c r="W50" s="1">
        <f t="shared" si="18"/>
        <v>73.459999999999994</v>
      </c>
      <c r="X50" s="2">
        <f t="shared" si="19"/>
        <v>2938.4</v>
      </c>
      <c r="Y50" s="123" t="s">
        <v>75</v>
      </c>
      <c r="Z50" s="63" t="s">
        <v>75</v>
      </c>
      <c r="AA50" s="124">
        <v>271.58</v>
      </c>
      <c r="AB50" s="125">
        <v>0</v>
      </c>
      <c r="AC50" s="126" t="s">
        <v>71</v>
      </c>
      <c r="AD50" s="63" t="s">
        <v>71</v>
      </c>
      <c r="AE50" s="66" t="s">
        <v>106</v>
      </c>
      <c r="AF50" s="127">
        <v>14</v>
      </c>
      <c r="AG50" s="3">
        <v>107.52</v>
      </c>
      <c r="AH50" s="4">
        <v>0.26290000000000002</v>
      </c>
      <c r="AJ50" s="128"/>
      <c r="AL50" s="129"/>
      <c r="AM50" s="5">
        <v>271.58</v>
      </c>
      <c r="AN50" s="6">
        <v>135.79</v>
      </c>
    </row>
    <row r="51" spans="1:40" ht="30" x14ac:dyDescent="0.25">
      <c r="A51" s="63" t="s">
        <v>70</v>
      </c>
      <c r="B51" s="63">
        <v>2</v>
      </c>
      <c r="C51" s="63" t="s">
        <v>70</v>
      </c>
      <c r="D51" s="63">
        <v>0</v>
      </c>
      <c r="E51" s="63">
        <v>1</v>
      </c>
      <c r="F51" s="63">
        <v>4</v>
      </c>
      <c r="G51" s="63">
        <v>0</v>
      </c>
      <c r="H51" s="63">
        <v>0</v>
      </c>
      <c r="I51" s="63">
        <v>3</v>
      </c>
      <c r="J51" s="63">
        <v>0</v>
      </c>
      <c r="K51" s="63">
        <v>0</v>
      </c>
      <c r="L51" s="113" t="s">
        <v>77</v>
      </c>
      <c r="M51" s="114" t="s">
        <v>7</v>
      </c>
      <c r="N51" s="115" t="s">
        <v>7</v>
      </c>
      <c r="O51" s="116" t="s">
        <v>216</v>
      </c>
      <c r="P51" s="117" t="s">
        <v>73</v>
      </c>
      <c r="Q51" s="118" t="s">
        <v>226</v>
      </c>
      <c r="R51" s="119" t="s">
        <v>227</v>
      </c>
      <c r="S51" s="120" t="s">
        <v>82</v>
      </c>
      <c r="T51" s="1">
        <v>1.44</v>
      </c>
      <c r="U51" s="151">
        <v>81.5</v>
      </c>
      <c r="V51" s="122" t="s">
        <v>10</v>
      </c>
      <c r="W51" s="1">
        <f t="shared" si="18"/>
        <v>103.2</v>
      </c>
      <c r="X51" s="2">
        <f t="shared" si="19"/>
        <v>148.61000000000001</v>
      </c>
      <c r="Y51" s="123" t="s">
        <v>75</v>
      </c>
      <c r="Z51" s="63" t="s">
        <v>75</v>
      </c>
      <c r="AA51" s="124">
        <v>9359.4500000000007</v>
      </c>
      <c r="AB51" s="125">
        <v>0</v>
      </c>
      <c r="AC51" s="126" t="s">
        <v>71</v>
      </c>
      <c r="AD51" s="63" t="s">
        <v>71</v>
      </c>
      <c r="AE51" s="66" t="s">
        <v>107</v>
      </c>
      <c r="AF51" s="127">
        <v>12</v>
      </c>
      <c r="AG51" s="3">
        <v>740.37</v>
      </c>
      <c r="AH51" s="4">
        <v>0.26290000000000002</v>
      </c>
      <c r="AJ51" s="128"/>
      <c r="AL51" s="129"/>
      <c r="AM51" s="5">
        <v>9359.4500000000007</v>
      </c>
      <c r="AN51" s="6">
        <v>935.01</v>
      </c>
    </row>
    <row r="52" spans="1:40" ht="30" x14ac:dyDescent="0.25">
      <c r="A52" s="63" t="s">
        <v>70</v>
      </c>
      <c r="B52" s="63">
        <v>2</v>
      </c>
      <c r="C52" s="63" t="s">
        <v>70</v>
      </c>
      <c r="D52" s="63">
        <v>0</v>
      </c>
      <c r="E52" s="63">
        <v>1</v>
      </c>
      <c r="F52" s="63">
        <v>4</v>
      </c>
      <c r="G52" s="63">
        <v>0</v>
      </c>
      <c r="H52" s="63">
        <v>0</v>
      </c>
      <c r="I52" s="63">
        <v>4</v>
      </c>
      <c r="J52" s="63">
        <v>0</v>
      </c>
      <c r="K52" s="63">
        <v>0</v>
      </c>
      <c r="L52" s="113" t="s">
        <v>77</v>
      </c>
      <c r="M52" s="114" t="s">
        <v>7</v>
      </c>
      <c r="N52" s="115" t="s">
        <v>7</v>
      </c>
      <c r="O52" s="116" t="s">
        <v>217</v>
      </c>
      <c r="P52" s="117" t="s">
        <v>73</v>
      </c>
      <c r="Q52" s="118" t="s">
        <v>209</v>
      </c>
      <c r="R52" s="119" t="s">
        <v>210</v>
      </c>
      <c r="S52" s="120" t="s">
        <v>82</v>
      </c>
      <c r="T52" s="1">
        <v>23.94</v>
      </c>
      <c r="U52" s="151">
        <v>14.4</v>
      </c>
      <c r="V52" s="122" t="s">
        <v>10</v>
      </c>
      <c r="W52" s="1">
        <f t="shared" si="18"/>
        <v>18.23</v>
      </c>
      <c r="X52" s="2">
        <f t="shared" si="19"/>
        <v>436.43</v>
      </c>
      <c r="Y52" s="123" t="s">
        <v>75</v>
      </c>
      <c r="Z52" s="63" t="s">
        <v>75</v>
      </c>
      <c r="AA52" s="124">
        <v>450.89</v>
      </c>
      <c r="AB52" s="125">
        <v>0</v>
      </c>
      <c r="AC52" s="126" t="s">
        <v>71</v>
      </c>
      <c r="AD52" s="63" t="s">
        <v>71</v>
      </c>
      <c r="AE52" s="66" t="s">
        <v>108</v>
      </c>
      <c r="AF52" s="127">
        <v>6720</v>
      </c>
      <c r="AG52" s="3">
        <v>140.01</v>
      </c>
      <c r="AH52" s="4">
        <v>0.26290000000000002</v>
      </c>
      <c r="AJ52" s="128"/>
      <c r="AL52" s="129"/>
      <c r="AM52" s="5">
        <v>450.89</v>
      </c>
      <c r="AN52" s="6">
        <v>176.82</v>
      </c>
    </row>
    <row r="53" spans="1:40" x14ac:dyDescent="0.25">
      <c r="A53" s="63">
        <v>2</v>
      </c>
      <c r="B53" s="63">
        <v>2</v>
      </c>
      <c r="C53" s="63">
        <v>2</v>
      </c>
      <c r="D53" s="63">
        <v>5</v>
      </c>
      <c r="E53" s="63">
        <v>1</v>
      </c>
      <c r="F53" s="63">
        <v>4</v>
      </c>
      <c r="G53" s="63">
        <v>0</v>
      </c>
      <c r="H53" s="63">
        <v>0</v>
      </c>
      <c r="I53" s="63">
        <v>0</v>
      </c>
      <c r="J53" s="63">
        <v>10</v>
      </c>
      <c r="K53" s="63">
        <v>5</v>
      </c>
      <c r="L53" s="113" t="s">
        <v>77</v>
      </c>
      <c r="M53" s="114" t="s">
        <v>4</v>
      </c>
      <c r="N53" s="115" t="s">
        <v>4</v>
      </c>
      <c r="O53" s="116" t="s">
        <v>109</v>
      </c>
      <c r="P53" s="117" t="s">
        <v>73</v>
      </c>
      <c r="Q53" s="118"/>
      <c r="R53" s="119" t="s">
        <v>229</v>
      </c>
      <c r="S53" s="120" t="s">
        <v>72</v>
      </c>
      <c r="T53" s="1">
        <v>0</v>
      </c>
      <c r="U53" s="151">
        <v>0</v>
      </c>
      <c r="V53" s="122" t="s">
        <v>10</v>
      </c>
      <c r="W53" s="1">
        <v>0</v>
      </c>
      <c r="X53" s="2">
        <f>SUM(X54:X59)</f>
        <v>21977.74</v>
      </c>
      <c r="Y53" s="123" t="s">
        <v>75</v>
      </c>
      <c r="Z53" s="63" t="s">
        <v>71</v>
      </c>
      <c r="AA53" s="124">
        <v>10216.780000000001</v>
      </c>
      <c r="AB53" s="125">
        <v>0</v>
      </c>
      <c r="AC53" s="126" t="s">
        <v>71</v>
      </c>
      <c r="AD53" s="63">
        <v>5</v>
      </c>
      <c r="AE53" s="66" t="b">
        <v>0</v>
      </c>
      <c r="AF53" s="127" t="s">
        <v>74</v>
      </c>
      <c r="AG53" s="3">
        <v>0</v>
      </c>
      <c r="AH53" s="4">
        <v>0.26290000000000002</v>
      </c>
      <c r="AJ53" s="128"/>
      <c r="AL53" s="129"/>
      <c r="AM53" s="5">
        <v>10216.780000000001</v>
      </c>
      <c r="AN53" s="6">
        <v>0</v>
      </c>
    </row>
    <row r="54" spans="1:40" ht="30" x14ac:dyDescent="0.25">
      <c r="A54" s="63" t="s">
        <v>70</v>
      </c>
      <c r="B54" s="63">
        <v>2</v>
      </c>
      <c r="C54" s="63" t="s">
        <v>70</v>
      </c>
      <c r="D54" s="63">
        <v>0</v>
      </c>
      <c r="E54" s="63">
        <v>1</v>
      </c>
      <c r="F54" s="63">
        <v>4</v>
      </c>
      <c r="G54" s="63">
        <v>0</v>
      </c>
      <c r="H54" s="63">
        <v>0</v>
      </c>
      <c r="I54" s="63">
        <v>1</v>
      </c>
      <c r="J54" s="63">
        <v>0</v>
      </c>
      <c r="K54" s="63">
        <v>0</v>
      </c>
      <c r="L54" s="113" t="s">
        <v>77</v>
      </c>
      <c r="M54" s="114" t="s">
        <v>7</v>
      </c>
      <c r="N54" s="115" t="s">
        <v>7</v>
      </c>
      <c r="O54" s="116" t="s">
        <v>242</v>
      </c>
      <c r="P54" s="117" t="s">
        <v>73</v>
      </c>
      <c r="Q54" s="118" t="s">
        <v>230</v>
      </c>
      <c r="R54" s="119" t="s">
        <v>231</v>
      </c>
      <c r="S54" s="120" t="s">
        <v>82</v>
      </c>
      <c r="T54" s="1">
        <v>167.64</v>
      </c>
      <c r="U54" s="151">
        <v>2.39</v>
      </c>
      <c r="V54" s="122" t="s">
        <v>10</v>
      </c>
      <c r="W54" s="1">
        <f t="shared" ref="W54:W59" si="22">ROUND(U54*(1+$V$8),2)</f>
        <v>3.03</v>
      </c>
      <c r="X54" s="2">
        <f t="shared" ref="X54:X59" si="23">ROUND(W54*T54,2)</f>
        <v>507.95</v>
      </c>
      <c r="Y54" s="123" t="s">
        <v>75</v>
      </c>
      <c r="Z54" s="63" t="s">
        <v>75</v>
      </c>
      <c r="AA54" s="124">
        <v>134.86000000000001</v>
      </c>
      <c r="AB54" s="125">
        <v>0</v>
      </c>
      <c r="AC54" s="126" t="s">
        <v>71</v>
      </c>
      <c r="AD54" s="63" t="s">
        <v>71</v>
      </c>
      <c r="AE54" s="66" t="s">
        <v>105</v>
      </c>
      <c r="AF54" s="127">
        <v>13</v>
      </c>
      <c r="AG54" s="3">
        <v>50.85</v>
      </c>
      <c r="AH54" s="4">
        <v>0.26290000000000002</v>
      </c>
      <c r="AJ54" s="128"/>
      <c r="AL54" s="129"/>
      <c r="AM54" s="5">
        <v>134.86000000000001</v>
      </c>
      <c r="AN54" s="6">
        <v>64.22</v>
      </c>
    </row>
    <row r="55" spans="1:40" ht="30" x14ac:dyDescent="0.25">
      <c r="A55" s="63" t="s">
        <v>70</v>
      </c>
      <c r="B55" s="63">
        <v>2</v>
      </c>
      <c r="C55" s="63" t="s">
        <v>70</v>
      </c>
      <c r="D55" s="63">
        <v>0</v>
      </c>
      <c r="E55" s="63">
        <v>1</v>
      </c>
      <c r="F55" s="63">
        <v>4</v>
      </c>
      <c r="G55" s="63">
        <v>0</v>
      </c>
      <c r="H55" s="63">
        <v>0</v>
      </c>
      <c r="I55" s="63">
        <v>2</v>
      </c>
      <c r="J55" s="63">
        <v>0</v>
      </c>
      <c r="K55" s="63">
        <v>0</v>
      </c>
      <c r="L55" s="113" t="s">
        <v>77</v>
      </c>
      <c r="M55" s="114" t="s">
        <v>7</v>
      </c>
      <c r="N55" s="115" t="s">
        <v>7</v>
      </c>
      <c r="O55" s="116" t="s">
        <v>243</v>
      </c>
      <c r="P55" s="117" t="s">
        <v>73</v>
      </c>
      <c r="Q55" s="118" t="s">
        <v>232</v>
      </c>
      <c r="R55" s="119" t="s">
        <v>233</v>
      </c>
      <c r="S55" s="120" t="s">
        <v>82</v>
      </c>
      <c r="T55" s="1">
        <v>167.64</v>
      </c>
      <c r="U55" s="151">
        <v>3.44</v>
      </c>
      <c r="V55" s="122" t="s">
        <v>10</v>
      </c>
      <c r="W55" s="1">
        <f t="shared" si="22"/>
        <v>4.3600000000000003</v>
      </c>
      <c r="X55" s="2">
        <f t="shared" si="23"/>
        <v>730.91</v>
      </c>
      <c r="Y55" s="123" t="s">
        <v>75</v>
      </c>
      <c r="Z55" s="63" t="s">
        <v>75</v>
      </c>
      <c r="AA55" s="124">
        <v>271.58</v>
      </c>
      <c r="AB55" s="125">
        <v>0</v>
      </c>
      <c r="AC55" s="126" t="s">
        <v>71</v>
      </c>
      <c r="AD55" s="63" t="s">
        <v>71</v>
      </c>
      <c r="AE55" s="66" t="s">
        <v>106</v>
      </c>
      <c r="AF55" s="127">
        <v>14</v>
      </c>
      <c r="AG55" s="3">
        <v>107.52</v>
      </c>
      <c r="AH55" s="4">
        <v>0.26290000000000002</v>
      </c>
      <c r="AJ55" s="128"/>
      <c r="AL55" s="129"/>
      <c r="AM55" s="5">
        <v>271.58</v>
      </c>
      <c r="AN55" s="6">
        <v>135.79</v>
      </c>
    </row>
    <row r="56" spans="1:40" ht="60" x14ac:dyDescent="0.25">
      <c r="A56" s="63" t="s">
        <v>70</v>
      </c>
      <c r="B56" s="63">
        <v>2</v>
      </c>
      <c r="C56" s="63" t="s">
        <v>70</v>
      </c>
      <c r="D56" s="63">
        <v>0</v>
      </c>
      <c r="E56" s="63">
        <v>1</v>
      </c>
      <c r="F56" s="63">
        <v>4</v>
      </c>
      <c r="G56" s="63">
        <v>0</v>
      </c>
      <c r="H56" s="63">
        <v>0</v>
      </c>
      <c r="I56" s="63">
        <v>3</v>
      </c>
      <c r="J56" s="63">
        <v>0</v>
      </c>
      <c r="K56" s="63">
        <v>0</v>
      </c>
      <c r="L56" s="113" t="s">
        <v>77</v>
      </c>
      <c r="M56" s="114" t="s">
        <v>7</v>
      </c>
      <c r="N56" s="115" t="s">
        <v>7</v>
      </c>
      <c r="O56" s="116" t="s">
        <v>244</v>
      </c>
      <c r="P56" s="117" t="s">
        <v>73</v>
      </c>
      <c r="Q56" s="118" t="s">
        <v>234</v>
      </c>
      <c r="R56" s="119" t="s">
        <v>235</v>
      </c>
      <c r="S56" s="120" t="s">
        <v>82</v>
      </c>
      <c r="T56" s="1">
        <v>167.64</v>
      </c>
      <c r="U56" s="151">
        <v>84.23</v>
      </c>
      <c r="V56" s="122" t="s">
        <v>10</v>
      </c>
      <c r="W56" s="1">
        <f t="shared" si="22"/>
        <v>106.66</v>
      </c>
      <c r="X56" s="2">
        <f t="shared" si="23"/>
        <v>17880.48</v>
      </c>
      <c r="Y56" s="123" t="s">
        <v>75</v>
      </c>
      <c r="Z56" s="63" t="s">
        <v>75</v>
      </c>
      <c r="AA56" s="124">
        <v>9359.4500000000007</v>
      </c>
      <c r="AB56" s="125">
        <v>0</v>
      </c>
      <c r="AC56" s="126" t="s">
        <v>71</v>
      </c>
      <c r="AD56" s="63" t="s">
        <v>71</v>
      </c>
      <c r="AE56" s="66" t="s">
        <v>107</v>
      </c>
      <c r="AF56" s="127">
        <v>12</v>
      </c>
      <c r="AG56" s="3">
        <v>740.37</v>
      </c>
      <c r="AH56" s="4">
        <v>0.26290000000000002</v>
      </c>
      <c r="AJ56" s="128"/>
      <c r="AL56" s="129"/>
      <c r="AM56" s="5">
        <v>9359.4500000000007</v>
      </c>
      <c r="AN56" s="6">
        <v>935.01</v>
      </c>
    </row>
    <row r="57" spans="1:40" ht="30" x14ac:dyDescent="0.25">
      <c r="A57" s="63" t="s">
        <v>70</v>
      </c>
      <c r="B57" s="63">
        <v>2</v>
      </c>
      <c r="C57" s="63" t="s">
        <v>70</v>
      </c>
      <c r="D57" s="63">
        <v>0</v>
      </c>
      <c r="E57" s="63">
        <v>1</v>
      </c>
      <c r="F57" s="63">
        <v>4</v>
      </c>
      <c r="G57" s="63">
        <v>0</v>
      </c>
      <c r="H57" s="63">
        <v>0</v>
      </c>
      <c r="I57" s="63">
        <v>2</v>
      </c>
      <c r="J57" s="63">
        <v>0</v>
      </c>
      <c r="K57" s="63">
        <v>0</v>
      </c>
      <c r="L57" s="113" t="s">
        <v>77</v>
      </c>
      <c r="M57" s="114" t="s">
        <v>7</v>
      </c>
      <c r="N57" s="115" t="s">
        <v>7</v>
      </c>
      <c r="O57" s="116" t="s">
        <v>245</v>
      </c>
      <c r="P57" s="117" t="s">
        <v>73</v>
      </c>
      <c r="Q57" s="118" t="s">
        <v>236</v>
      </c>
      <c r="R57" s="119" t="s">
        <v>237</v>
      </c>
      <c r="S57" s="120" t="s">
        <v>93</v>
      </c>
      <c r="T57" s="1">
        <v>141.06</v>
      </c>
      <c r="U57" s="151">
        <v>13.31</v>
      </c>
      <c r="V57" s="122" t="s">
        <v>10</v>
      </c>
      <c r="W57" s="1">
        <f t="shared" si="22"/>
        <v>16.850000000000001</v>
      </c>
      <c r="X57" s="2">
        <f t="shared" si="23"/>
        <v>2376.86</v>
      </c>
      <c r="Y57" s="123" t="s">
        <v>75</v>
      </c>
      <c r="Z57" s="63" t="s">
        <v>75</v>
      </c>
      <c r="AA57" s="124">
        <v>271.58</v>
      </c>
      <c r="AB57" s="125">
        <v>0</v>
      </c>
      <c r="AC57" s="126" t="s">
        <v>71</v>
      </c>
      <c r="AD57" s="63" t="s">
        <v>71</v>
      </c>
      <c r="AE57" s="66" t="s">
        <v>106</v>
      </c>
      <c r="AF57" s="127">
        <v>14</v>
      </c>
      <c r="AG57" s="3">
        <v>107.52</v>
      </c>
      <c r="AH57" s="4">
        <v>0.26290000000000002</v>
      </c>
      <c r="AJ57" s="128"/>
      <c r="AL57" s="129"/>
      <c r="AM57" s="5">
        <v>271.58</v>
      </c>
      <c r="AN57" s="6">
        <v>135.79</v>
      </c>
    </row>
    <row r="58" spans="1:40" ht="30" x14ac:dyDescent="0.25">
      <c r="A58" s="63" t="s">
        <v>70</v>
      </c>
      <c r="B58" s="63">
        <v>2</v>
      </c>
      <c r="C58" s="63" t="s">
        <v>70</v>
      </c>
      <c r="D58" s="63">
        <v>0</v>
      </c>
      <c r="E58" s="63">
        <v>1</v>
      </c>
      <c r="F58" s="63">
        <v>4</v>
      </c>
      <c r="G58" s="63">
        <v>0</v>
      </c>
      <c r="H58" s="63">
        <v>0</v>
      </c>
      <c r="I58" s="63">
        <v>3</v>
      </c>
      <c r="J58" s="63">
        <v>0</v>
      </c>
      <c r="K58" s="63">
        <v>0</v>
      </c>
      <c r="L58" s="113" t="s">
        <v>77</v>
      </c>
      <c r="M58" s="114" t="s">
        <v>7</v>
      </c>
      <c r="N58" s="115" t="s">
        <v>7</v>
      </c>
      <c r="O58" s="116" t="s">
        <v>246</v>
      </c>
      <c r="P58" s="117" t="s">
        <v>104</v>
      </c>
      <c r="Q58" s="118" t="s">
        <v>238</v>
      </c>
      <c r="R58" s="119" t="s">
        <v>239</v>
      </c>
      <c r="S58" s="120" t="s">
        <v>93</v>
      </c>
      <c r="T58" s="1">
        <v>10.8</v>
      </c>
      <c r="U58" s="151">
        <v>29.43</v>
      </c>
      <c r="V58" s="122" t="s">
        <v>10</v>
      </c>
      <c r="W58" s="1">
        <f t="shared" si="22"/>
        <v>37.270000000000003</v>
      </c>
      <c r="X58" s="2">
        <f t="shared" si="23"/>
        <v>402.52</v>
      </c>
      <c r="Y58" s="123" t="s">
        <v>75</v>
      </c>
      <c r="Z58" s="63" t="s">
        <v>75</v>
      </c>
      <c r="AA58" s="124">
        <v>9359.4500000000007</v>
      </c>
      <c r="AB58" s="125">
        <v>0</v>
      </c>
      <c r="AC58" s="126" t="s">
        <v>71</v>
      </c>
      <c r="AD58" s="63" t="s">
        <v>71</v>
      </c>
      <c r="AE58" s="66" t="s">
        <v>107</v>
      </c>
      <c r="AF58" s="127">
        <v>12</v>
      </c>
      <c r="AG58" s="3">
        <v>740.37</v>
      </c>
      <c r="AH58" s="4">
        <v>0.26290000000000002</v>
      </c>
      <c r="AJ58" s="128"/>
      <c r="AL58" s="129"/>
      <c r="AM58" s="5">
        <v>9359.4500000000007</v>
      </c>
      <c r="AN58" s="6">
        <v>935.01</v>
      </c>
    </row>
    <row r="59" spans="1:40" ht="30" x14ac:dyDescent="0.25">
      <c r="A59" s="63" t="s">
        <v>70</v>
      </c>
      <c r="B59" s="63">
        <v>2</v>
      </c>
      <c r="C59" s="63" t="s">
        <v>70</v>
      </c>
      <c r="D59" s="63">
        <v>0</v>
      </c>
      <c r="E59" s="63">
        <v>1</v>
      </c>
      <c r="F59" s="63">
        <v>4</v>
      </c>
      <c r="G59" s="63">
        <v>0</v>
      </c>
      <c r="H59" s="63">
        <v>0</v>
      </c>
      <c r="I59" s="63">
        <v>4</v>
      </c>
      <c r="J59" s="63">
        <v>0</v>
      </c>
      <c r="K59" s="63">
        <v>0</v>
      </c>
      <c r="L59" s="113" t="s">
        <v>77</v>
      </c>
      <c r="M59" s="114" t="s">
        <v>7</v>
      </c>
      <c r="N59" s="115" t="s">
        <v>7</v>
      </c>
      <c r="O59" s="116" t="s">
        <v>247</v>
      </c>
      <c r="P59" s="117" t="s">
        <v>73</v>
      </c>
      <c r="Q59" s="118" t="s">
        <v>240</v>
      </c>
      <c r="R59" s="119" t="s">
        <v>241</v>
      </c>
      <c r="S59" s="120" t="s">
        <v>82</v>
      </c>
      <c r="T59" s="1">
        <v>3.24</v>
      </c>
      <c r="U59" s="151">
        <v>19.260000000000002</v>
      </c>
      <c r="V59" s="122" t="s">
        <v>10</v>
      </c>
      <c r="W59" s="1">
        <f t="shared" si="22"/>
        <v>24.39</v>
      </c>
      <c r="X59" s="2">
        <f t="shared" si="23"/>
        <v>79.02</v>
      </c>
      <c r="Y59" s="123" t="s">
        <v>75</v>
      </c>
      <c r="Z59" s="63" t="s">
        <v>75</v>
      </c>
      <c r="AA59" s="124">
        <v>450.89</v>
      </c>
      <c r="AB59" s="125">
        <v>0</v>
      </c>
      <c r="AC59" s="126" t="s">
        <v>71</v>
      </c>
      <c r="AD59" s="63" t="s">
        <v>71</v>
      </c>
      <c r="AE59" s="66" t="s">
        <v>108</v>
      </c>
      <c r="AF59" s="127">
        <v>6720</v>
      </c>
      <c r="AG59" s="3">
        <v>140.01</v>
      </c>
      <c r="AH59" s="4">
        <v>0.26290000000000002</v>
      </c>
      <c r="AJ59" s="128"/>
      <c r="AL59" s="129"/>
      <c r="AM59" s="5">
        <v>450.89</v>
      </c>
      <c r="AN59" s="6">
        <v>176.82</v>
      </c>
    </row>
    <row r="60" spans="1:40" x14ac:dyDescent="0.25">
      <c r="A60" s="63">
        <v>2</v>
      </c>
      <c r="B60" s="63">
        <v>2</v>
      </c>
      <c r="C60" s="63">
        <v>2</v>
      </c>
      <c r="D60" s="63">
        <v>5</v>
      </c>
      <c r="E60" s="63">
        <v>1</v>
      </c>
      <c r="F60" s="63">
        <v>5</v>
      </c>
      <c r="G60" s="63">
        <v>0</v>
      </c>
      <c r="H60" s="63">
        <v>0</v>
      </c>
      <c r="I60" s="63">
        <v>0</v>
      </c>
      <c r="J60" s="63">
        <v>5</v>
      </c>
      <c r="K60" s="63" t="e">
        <v>#N/A</v>
      </c>
      <c r="L60" s="113" t="s">
        <v>77</v>
      </c>
      <c r="M60" s="114" t="s">
        <v>4</v>
      </c>
      <c r="N60" s="115" t="s">
        <v>4</v>
      </c>
      <c r="O60" s="116" t="s">
        <v>248</v>
      </c>
      <c r="P60" s="117" t="s">
        <v>73</v>
      </c>
      <c r="Q60" s="118"/>
      <c r="R60" s="119" t="s">
        <v>282</v>
      </c>
      <c r="S60" s="120" t="s">
        <v>72</v>
      </c>
      <c r="T60" s="1">
        <v>0</v>
      </c>
      <c r="U60" s="151"/>
      <c r="V60" s="122" t="s">
        <v>10</v>
      </c>
      <c r="W60" s="1">
        <v>0</v>
      </c>
      <c r="X60" s="2">
        <f>SUM(X61:X83)</f>
        <v>14601.480000000001</v>
      </c>
      <c r="Y60" s="123" t="s">
        <v>75</v>
      </c>
      <c r="Z60" s="63" t="s">
        <v>71</v>
      </c>
      <c r="AA60" s="124">
        <v>608.36</v>
      </c>
      <c r="AB60" s="125">
        <v>0</v>
      </c>
      <c r="AC60" s="126" t="s">
        <v>71</v>
      </c>
      <c r="AD60" s="63">
        <v>6</v>
      </c>
      <c r="AE60" s="66" t="b">
        <v>0</v>
      </c>
      <c r="AF60" s="127" t="s">
        <v>74</v>
      </c>
      <c r="AG60" s="3">
        <v>0</v>
      </c>
      <c r="AH60" s="4">
        <v>0.26290000000000002</v>
      </c>
      <c r="AJ60" s="128"/>
      <c r="AL60" s="129"/>
      <c r="AM60" s="5">
        <v>608.36</v>
      </c>
      <c r="AN60" s="6">
        <v>0</v>
      </c>
    </row>
    <row r="61" spans="1:40" ht="30" x14ac:dyDescent="0.25">
      <c r="A61" s="63" t="s">
        <v>70</v>
      </c>
      <c r="B61" s="63">
        <v>2</v>
      </c>
      <c r="C61" s="63" t="s">
        <v>70</v>
      </c>
      <c r="D61" s="63">
        <v>0</v>
      </c>
      <c r="E61" s="63">
        <v>1</v>
      </c>
      <c r="F61" s="63">
        <v>5</v>
      </c>
      <c r="G61" s="63">
        <v>0</v>
      </c>
      <c r="H61" s="63">
        <v>0</v>
      </c>
      <c r="I61" s="63">
        <v>1</v>
      </c>
      <c r="J61" s="63">
        <v>0</v>
      </c>
      <c r="K61" s="63">
        <v>0</v>
      </c>
      <c r="L61" s="113" t="s">
        <v>77</v>
      </c>
      <c r="M61" s="114" t="s">
        <v>7</v>
      </c>
      <c r="N61" s="115" t="s">
        <v>7</v>
      </c>
      <c r="O61" s="116" t="s">
        <v>249</v>
      </c>
      <c r="P61" s="117" t="s">
        <v>73</v>
      </c>
      <c r="Q61" s="118" t="s">
        <v>81</v>
      </c>
      <c r="R61" s="119" t="s">
        <v>263</v>
      </c>
      <c r="S61" s="120" t="s">
        <v>82</v>
      </c>
      <c r="T61" s="1">
        <v>2.0299999999999998</v>
      </c>
      <c r="U61" s="151">
        <v>30.68</v>
      </c>
      <c r="V61" s="122" t="s">
        <v>10</v>
      </c>
      <c r="W61" s="1">
        <f t="shared" ref="W61:W78" si="24">ROUND(U61*(1+$V$8),2)</f>
        <v>38.85</v>
      </c>
      <c r="X61" s="2">
        <f t="shared" ref="X61:X78" si="25">ROUND(W61*T61,2)</f>
        <v>78.87</v>
      </c>
      <c r="Y61" s="123" t="s">
        <v>75</v>
      </c>
      <c r="Z61" s="63" t="s">
        <v>75</v>
      </c>
      <c r="AA61" s="124">
        <v>8.24</v>
      </c>
      <c r="AB61" s="125">
        <v>0</v>
      </c>
      <c r="AC61" s="126" t="s">
        <v>71</v>
      </c>
      <c r="AD61" s="63" t="s">
        <v>71</v>
      </c>
      <c r="AE61" s="66" t="s">
        <v>110</v>
      </c>
      <c r="AF61" s="127">
        <v>7016</v>
      </c>
      <c r="AG61" s="3">
        <v>3.26</v>
      </c>
      <c r="AH61" s="4">
        <v>0.26290000000000002</v>
      </c>
      <c r="AJ61" s="128"/>
      <c r="AL61" s="129"/>
      <c r="AM61" s="5">
        <v>8.24</v>
      </c>
      <c r="AN61" s="6">
        <v>4.12</v>
      </c>
    </row>
    <row r="62" spans="1:40" ht="30" x14ac:dyDescent="0.25">
      <c r="A62" s="63" t="s">
        <v>70</v>
      </c>
      <c r="B62" s="63">
        <v>2</v>
      </c>
      <c r="C62" s="63" t="s">
        <v>70</v>
      </c>
      <c r="D62" s="63">
        <v>0</v>
      </c>
      <c r="E62" s="63">
        <v>1</v>
      </c>
      <c r="F62" s="63">
        <v>5</v>
      </c>
      <c r="G62" s="63">
        <v>0</v>
      </c>
      <c r="H62" s="63">
        <v>0</v>
      </c>
      <c r="I62" s="63">
        <v>2</v>
      </c>
      <c r="J62" s="63">
        <v>0</v>
      </c>
      <c r="K62" s="63">
        <v>0</v>
      </c>
      <c r="L62" s="113" t="s">
        <v>77</v>
      </c>
      <c r="M62" s="114" t="s">
        <v>7</v>
      </c>
      <c r="N62" s="115" t="s">
        <v>7</v>
      </c>
      <c r="O62" s="116" t="s">
        <v>250</v>
      </c>
      <c r="P62" s="117" t="s">
        <v>73</v>
      </c>
      <c r="Q62" s="118" t="s">
        <v>85</v>
      </c>
      <c r="R62" s="119" t="s">
        <v>86</v>
      </c>
      <c r="S62" s="120" t="s">
        <v>87</v>
      </c>
      <c r="T62" s="1">
        <v>0.23</v>
      </c>
      <c r="U62" s="151">
        <v>70.540000000000006</v>
      </c>
      <c r="V62" s="122" t="s">
        <v>10</v>
      </c>
      <c r="W62" s="1">
        <f t="shared" ref="W62:W76" si="26">ROUND(U62*(1+$V$8),2)</f>
        <v>89.32</v>
      </c>
      <c r="X62" s="2">
        <f t="shared" ref="X62:X76" si="27">ROUND(W62*T62,2)</f>
        <v>20.54</v>
      </c>
      <c r="Y62" s="123" t="s">
        <v>75</v>
      </c>
      <c r="Z62" s="63" t="s">
        <v>75</v>
      </c>
      <c r="AA62" s="124">
        <v>129.22</v>
      </c>
      <c r="AB62" s="125">
        <v>0</v>
      </c>
      <c r="AC62" s="126" t="s">
        <v>71</v>
      </c>
      <c r="AD62" s="63" t="s">
        <v>71</v>
      </c>
      <c r="AE62" s="66" t="s">
        <v>113</v>
      </c>
      <c r="AF62" s="127">
        <v>1555</v>
      </c>
      <c r="AG62" s="3">
        <v>51.16</v>
      </c>
      <c r="AH62" s="4">
        <v>0.26290000000000002</v>
      </c>
      <c r="AJ62" s="128"/>
      <c r="AL62" s="129"/>
      <c r="AM62" s="5">
        <v>129.22</v>
      </c>
      <c r="AN62" s="6">
        <v>64.61</v>
      </c>
    </row>
    <row r="63" spans="1:40" x14ac:dyDescent="0.25">
      <c r="A63" s="63" t="s">
        <v>70</v>
      </c>
      <c r="B63" s="63">
        <v>2</v>
      </c>
      <c r="C63" s="63" t="s">
        <v>70</v>
      </c>
      <c r="D63" s="63">
        <v>0</v>
      </c>
      <c r="E63" s="63">
        <v>1</v>
      </c>
      <c r="F63" s="63">
        <v>5</v>
      </c>
      <c r="G63" s="63">
        <v>0</v>
      </c>
      <c r="H63" s="63">
        <v>0</v>
      </c>
      <c r="I63" s="63">
        <v>3</v>
      </c>
      <c r="J63" s="63">
        <v>0</v>
      </c>
      <c r="K63" s="63">
        <v>0</v>
      </c>
      <c r="L63" s="113" t="s">
        <v>77</v>
      </c>
      <c r="M63" s="114" t="s">
        <v>7</v>
      </c>
      <c r="N63" s="115" t="s">
        <v>7</v>
      </c>
      <c r="O63" s="116" t="s">
        <v>251</v>
      </c>
      <c r="P63" s="117" t="s">
        <v>73</v>
      </c>
      <c r="Q63" s="118" t="s">
        <v>201</v>
      </c>
      <c r="R63" s="119" t="s">
        <v>202</v>
      </c>
      <c r="S63" s="120" t="s">
        <v>203</v>
      </c>
      <c r="T63" s="1">
        <v>9.11</v>
      </c>
      <c r="U63" s="151">
        <v>11.38</v>
      </c>
      <c r="V63" s="122" t="s">
        <v>10</v>
      </c>
      <c r="W63" s="1">
        <f t="shared" si="26"/>
        <v>14.41</v>
      </c>
      <c r="X63" s="2">
        <f t="shared" si="27"/>
        <v>131.28</v>
      </c>
      <c r="Y63" s="123" t="s">
        <v>75</v>
      </c>
      <c r="Z63" s="63" t="s">
        <v>75</v>
      </c>
      <c r="AA63" s="124">
        <v>180.22</v>
      </c>
      <c r="AB63" s="125">
        <v>0</v>
      </c>
      <c r="AC63" s="126" t="s">
        <v>71</v>
      </c>
      <c r="AD63" s="63" t="s">
        <v>71</v>
      </c>
      <c r="AE63" s="66" t="s">
        <v>114</v>
      </c>
      <c r="AF63" s="127">
        <v>6734</v>
      </c>
      <c r="AG63" s="3">
        <v>71.349999999999994</v>
      </c>
      <c r="AH63" s="4">
        <v>0.26290000000000002</v>
      </c>
      <c r="AJ63" s="128"/>
      <c r="AL63" s="129"/>
      <c r="AM63" s="5">
        <v>180.22</v>
      </c>
      <c r="AN63" s="6">
        <v>90.11</v>
      </c>
    </row>
    <row r="64" spans="1:40" ht="45" x14ac:dyDescent="0.25">
      <c r="A64" s="63" t="s">
        <v>70</v>
      </c>
      <c r="B64" s="63">
        <v>2</v>
      </c>
      <c r="C64" s="63" t="s">
        <v>70</v>
      </c>
      <c r="D64" s="63">
        <v>0</v>
      </c>
      <c r="E64" s="63">
        <v>1</v>
      </c>
      <c r="F64" s="63">
        <v>5</v>
      </c>
      <c r="G64" s="63">
        <v>0</v>
      </c>
      <c r="H64" s="63">
        <v>0</v>
      </c>
      <c r="I64" s="63">
        <v>2</v>
      </c>
      <c r="J64" s="63">
        <v>0</v>
      </c>
      <c r="K64" s="63">
        <v>0</v>
      </c>
      <c r="L64" s="113" t="s">
        <v>77</v>
      </c>
      <c r="M64" s="114" t="s">
        <v>7</v>
      </c>
      <c r="N64" s="115" t="s">
        <v>7</v>
      </c>
      <c r="O64" s="116" t="s">
        <v>252</v>
      </c>
      <c r="P64" s="117" t="s">
        <v>73</v>
      </c>
      <c r="Q64" s="118" t="s">
        <v>199</v>
      </c>
      <c r="R64" s="119" t="s">
        <v>200</v>
      </c>
      <c r="S64" s="120" t="s">
        <v>82</v>
      </c>
      <c r="T64" s="1">
        <v>1.76</v>
      </c>
      <c r="U64" s="151">
        <v>134.38999999999999</v>
      </c>
      <c r="V64" s="122" t="s">
        <v>10</v>
      </c>
      <c r="W64" s="1">
        <f t="shared" si="26"/>
        <v>170.18</v>
      </c>
      <c r="X64" s="2">
        <f t="shared" si="27"/>
        <v>299.52</v>
      </c>
      <c r="Y64" s="123" t="s">
        <v>75</v>
      </c>
      <c r="Z64" s="63" t="s">
        <v>75</v>
      </c>
      <c r="AA64" s="124">
        <v>129.22</v>
      </c>
      <c r="AB64" s="125">
        <v>0</v>
      </c>
      <c r="AC64" s="126" t="s">
        <v>71</v>
      </c>
      <c r="AD64" s="63" t="s">
        <v>71</v>
      </c>
      <c r="AE64" s="66" t="s">
        <v>113</v>
      </c>
      <c r="AF64" s="127">
        <v>1555</v>
      </c>
      <c r="AG64" s="3">
        <v>51.16</v>
      </c>
      <c r="AH64" s="4">
        <v>0.26290000000000002</v>
      </c>
      <c r="AJ64" s="128"/>
      <c r="AL64" s="129"/>
      <c r="AM64" s="5">
        <v>129.22</v>
      </c>
      <c r="AN64" s="6">
        <v>64.61</v>
      </c>
    </row>
    <row r="65" spans="1:40" ht="45" x14ac:dyDescent="0.25">
      <c r="A65" s="63" t="s">
        <v>70</v>
      </c>
      <c r="B65" s="63">
        <v>2</v>
      </c>
      <c r="C65" s="63" t="s">
        <v>70</v>
      </c>
      <c r="D65" s="63">
        <v>0</v>
      </c>
      <c r="E65" s="63">
        <v>1</v>
      </c>
      <c r="F65" s="63">
        <v>5</v>
      </c>
      <c r="G65" s="63">
        <v>0</v>
      </c>
      <c r="H65" s="63">
        <v>0</v>
      </c>
      <c r="I65" s="63">
        <v>3</v>
      </c>
      <c r="J65" s="63">
        <v>0</v>
      </c>
      <c r="K65" s="63">
        <v>0</v>
      </c>
      <c r="L65" s="113" t="s">
        <v>77</v>
      </c>
      <c r="M65" s="114" t="s">
        <v>7</v>
      </c>
      <c r="N65" s="115" t="s">
        <v>7</v>
      </c>
      <c r="O65" s="116" t="s">
        <v>253</v>
      </c>
      <c r="P65" s="117" t="s">
        <v>73</v>
      </c>
      <c r="Q65" s="118" t="s">
        <v>139</v>
      </c>
      <c r="R65" s="119" t="s">
        <v>208</v>
      </c>
      <c r="S65" s="120" t="s">
        <v>82</v>
      </c>
      <c r="T65" s="1">
        <v>3.77</v>
      </c>
      <c r="U65" s="151">
        <v>42.78</v>
      </c>
      <c r="V65" s="122" t="s">
        <v>10</v>
      </c>
      <c r="W65" s="1">
        <f t="shared" si="26"/>
        <v>54.17</v>
      </c>
      <c r="X65" s="2">
        <f t="shared" si="27"/>
        <v>204.22</v>
      </c>
      <c r="Y65" s="123" t="s">
        <v>75</v>
      </c>
      <c r="Z65" s="63" t="s">
        <v>75</v>
      </c>
      <c r="AA65" s="124">
        <v>180.22</v>
      </c>
      <c r="AB65" s="125">
        <v>0</v>
      </c>
      <c r="AC65" s="126" t="s">
        <v>71</v>
      </c>
      <c r="AD65" s="63" t="s">
        <v>71</v>
      </c>
      <c r="AE65" s="66" t="s">
        <v>114</v>
      </c>
      <c r="AF65" s="127">
        <v>6734</v>
      </c>
      <c r="AG65" s="3">
        <v>71.349999999999994</v>
      </c>
      <c r="AH65" s="4">
        <v>0.26290000000000002</v>
      </c>
      <c r="AJ65" s="128"/>
      <c r="AL65" s="129"/>
      <c r="AM65" s="5">
        <v>180.22</v>
      </c>
      <c r="AN65" s="6">
        <v>90.11</v>
      </c>
    </row>
    <row r="66" spans="1:40" ht="30" x14ac:dyDescent="0.25">
      <c r="A66" s="63" t="s">
        <v>70</v>
      </c>
      <c r="B66" s="63">
        <v>2</v>
      </c>
      <c r="C66" s="63" t="s">
        <v>70</v>
      </c>
      <c r="D66" s="63">
        <v>0</v>
      </c>
      <c r="E66" s="63">
        <v>1</v>
      </c>
      <c r="F66" s="63">
        <v>5</v>
      </c>
      <c r="G66" s="63">
        <v>0</v>
      </c>
      <c r="H66" s="63">
        <v>0</v>
      </c>
      <c r="I66" s="63">
        <v>2</v>
      </c>
      <c r="J66" s="63">
        <v>0</v>
      </c>
      <c r="K66" s="63">
        <v>0</v>
      </c>
      <c r="L66" s="113" t="s">
        <v>77</v>
      </c>
      <c r="M66" s="114" t="s">
        <v>7</v>
      </c>
      <c r="N66" s="115" t="s">
        <v>7</v>
      </c>
      <c r="O66" s="116" t="s">
        <v>254</v>
      </c>
      <c r="P66" s="117" t="s">
        <v>73</v>
      </c>
      <c r="Q66" s="118" t="s">
        <v>264</v>
      </c>
      <c r="R66" s="119" t="s">
        <v>265</v>
      </c>
      <c r="S66" s="120" t="s">
        <v>82</v>
      </c>
      <c r="T66" s="1">
        <v>7.25</v>
      </c>
      <c r="U66" s="151">
        <v>77.040000000000006</v>
      </c>
      <c r="V66" s="122" t="s">
        <v>10</v>
      </c>
      <c r="W66" s="1">
        <f t="shared" ref="W66:W73" si="28">ROUND(U66*(1+$V$8),2)</f>
        <v>97.56</v>
      </c>
      <c r="X66" s="2">
        <f t="shared" ref="X66:X73" si="29">ROUND(W66*T66,2)</f>
        <v>707.31</v>
      </c>
      <c r="Y66" s="123" t="s">
        <v>75</v>
      </c>
      <c r="Z66" s="63" t="s">
        <v>75</v>
      </c>
      <c r="AA66" s="124">
        <v>129.22</v>
      </c>
      <c r="AB66" s="125">
        <v>0</v>
      </c>
      <c r="AC66" s="126" t="s">
        <v>71</v>
      </c>
      <c r="AD66" s="63" t="s">
        <v>71</v>
      </c>
      <c r="AE66" s="66" t="s">
        <v>113</v>
      </c>
      <c r="AF66" s="127">
        <v>1555</v>
      </c>
      <c r="AG66" s="3">
        <v>51.16</v>
      </c>
      <c r="AH66" s="4">
        <v>0.26290000000000002</v>
      </c>
      <c r="AJ66" s="128"/>
      <c r="AL66" s="129"/>
      <c r="AM66" s="5">
        <v>129.22</v>
      </c>
      <c r="AN66" s="6">
        <v>64.61</v>
      </c>
    </row>
    <row r="67" spans="1:40" ht="45" x14ac:dyDescent="0.25">
      <c r="A67" s="63" t="s">
        <v>70</v>
      </c>
      <c r="B67" s="63">
        <v>2</v>
      </c>
      <c r="C67" s="63" t="s">
        <v>70</v>
      </c>
      <c r="D67" s="63">
        <v>0</v>
      </c>
      <c r="E67" s="63">
        <v>1</v>
      </c>
      <c r="F67" s="63">
        <v>5</v>
      </c>
      <c r="G67" s="63">
        <v>0</v>
      </c>
      <c r="H67" s="63">
        <v>0</v>
      </c>
      <c r="I67" s="63">
        <v>3</v>
      </c>
      <c r="J67" s="63">
        <v>0</v>
      </c>
      <c r="K67" s="63">
        <v>0</v>
      </c>
      <c r="L67" s="113" t="s">
        <v>77</v>
      </c>
      <c r="M67" s="114" t="s">
        <v>7</v>
      </c>
      <c r="N67" s="115" t="s">
        <v>7</v>
      </c>
      <c r="O67" s="116" t="s">
        <v>255</v>
      </c>
      <c r="P67" s="117" t="s">
        <v>73</v>
      </c>
      <c r="Q67" s="118" t="s">
        <v>266</v>
      </c>
      <c r="R67" s="119" t="s">
        <v>267</v>
      </c>
      <c r="S67" s="120" t="s">
        <v>93</v>
      </c>
      <c r="T67" s="1">
        <v>3</v>
      </c>
      <c r="U67" s="151">
        <v>33.130000000000003</v>
      </c>
      <c r="V67" s="122" t="s">
        <v>10</v>
      </c>
      <c r="W67" s="1">
        <f t="shared" si="28"/>
        <v>41.95</v>
      </c>
      <c r="X67" s="2">
        <f t="shared" si="29"/>
        <v>125.85</v>
      </c>
      <c r="Y67" s="123" t="s">
        <v>75</v>
      </c>
      <c r="Z67" s="63" t="s">
        <v>75</v>
      </c>
      <c r="AA67" s="124">
        <v>180.22</v>
      </c>
      <c r="AB67" s="125">
        <v>0</v>
      </c>
      <c r="AC67" s="126" t="s">
        <v>71</v>
      </c>
      <c r="AD67" s="63" t="s">
        <v>71</v>
      </c>
      <c r="AE67" s="66" t="s">
        <v>114</v>
      </c>
      <c r="AF67" s="127">
        <v>6734</v>
      </c>
      <c r="AG67" s="3">
        <v>71.349999999999994</v>
      </c>
      <c r="AH67" s="4">
        <v>0.26290000000000002</v>
      </c>
      <c r="AJ67" s="128"/>
      <c r="AL67" s="129"/>
      <c r="AM67" s="5">
        <v>180.22</v>
      </c>
      <c r="AN67" s="6">
        <v>90.11</v>
      </c>
    </row>
    <row r="68" spans="1:40" ht="45" x14ac:dyDescent="0.25">
      <c r="A68" s="63" t="s">
        <v>70</v>
      </c>
      <c r="B68" s="63">
        <v>2</v>
      </c>
      <c r="C68" s="63" t="s">
        <v>70</v>
      </c>
      <c r="D68" s="63">
        <v>0</v>
      </c>
      <c r="E68" s="63">
        <v>1</v>
      </c>
      <c r="F68" s="63">
        <v>5</v>
      </c>
      <c r="G68" s="63">
        <v>0</v>
      </c>
      <c r="H68" s="63">
        <v>0</v>
      </c>
      <c r="I68" s="63">
        <v>2</v>
      </c>
      <c r="J68" s="63">
        <v>0</v>
      </c>
      <c r="K68" s="63">
        <v>0</v>
      </c>
      <c r="L68" s="113" t="s">
        <v>77</v>
      </c>
      <c r="M68" s="114" t="s">
        <v>7</v>
      </c>
      <c r="N68" s="115" t="s">
        <v>7</v>
      </c>
      <c r="O68" s="116" t="s">
        <v>256</v>
      </c>
      <c r="P68" s="117" t="s">
        <v>73</v>
      </c>
      <c r="Q68" s="118" t="s">
        <v>268</v>
      </c>
      <c r="R68" s="119" t="s">
        <v>269</v>
      </c>
      <c r="S68" s="120" t="s">
        <v>93</v>
      </c>
      <c r="T68" s="1">
        <v>12</v>
      </c>
      <c r="U68" s="151">
        <v>31.71</v>
      </c>
      <c r="V68" s="122" t="s">
        <v>10</v>
      </c>
      <c r="W68" s="1">
        <f t="shared" si="28"/>
        <v>40.15</v>
      </c>
      <c r="X68" s="2">
        <f t="shared" si="29"/>
        <v>481.8</v>
      </c>
      <c r="Y68" s="123" t="s">
        <v>75</v>
      </c>
      <c r="Z68" s="63" t="s">
        <v>75</v>
      </c>
      <c r="AA68" s="124">
        <v>129.22</v>
      </c>
      <c r="AB68" s="125">
        <v>0</v>
      </c>
      <c r="AC68" s="126" t="s">
        <v>71</v>
      </c>
      <c r="AD68" s="63" t="s">
        <v>71</v>
      </c>
      <c r="AE68" s="66" t="s">
        <v>113</v>
      </c>
      <c r="AF68" s="127">
        <v>1555</v>
      </c>
      <c r="AG68" s="3">
        <v>51.16</v>
      </c>
      <c r="AH68" s="4">
        <v>0.26290000000000002</v>
      </c>
      <c r="AJ68" s="128"/>
      <c r="AL68" s="129"/>
      <c r="AM68" s="5">
        <v>129.22</v>
      </c>
      <c r="AN68" s="6">
        <v>64.61</v>
      </c>
    </row>
    <row r="69" spans="1:40" ht="45" x14ac:dyDescent="0.25">
      <c r="A69" s="63" t="s">
        <v>70</v>
      </c>
      <c r="B69" s="63">
        <v>2</v>
      </c>
      <c r="C69" s="63" t="s">
        <v>70</v>
      </c>
      <c r="D69" s="63">
        <v>0</v>
      </c>
      <c r="E69" s="63">
        <v>1</v>
      </c>
      <c r="F69" s="63">
        <v>5</v>
      </c>
      <c r="G69" s="63">
        <v>0</v>
      </c>
      <c r="H69" s="63">
        <v>0</v>
      </c>
      <c r="I69" s="63">
        <v>2</v>
      </c>
      <c r="J69" s="63">
        <v>0</v>
      </c>
      <c r="K69" s="63">
        <v>0</v>
      </c>
      <c r="L69" s="113" t="s">
        <v>77</v>
      </c>
      <c r="M69" s="114" t="s">
        <v>7</v>
      </c>
      <c r="N69" s="115" t="s">
        <v>7</v>
      </c>
      <c r="O69" s="116" t="s">
        <v>257</v>
      </c>
      <c r="P69" s="117" t="s">
        <v>73</v>
      </c>
      <c r="Q69" s="118" t="s">
        <v>270</v>
      </c>
      <c r="R69" s="119" t="s">
        <v>271</v>
      </c>
      <c r="S69" s="120" t="s">
        <v>146</v>
      </c>
      <c r="T69" s="1">
        <v>6</v>
      </c>
      <c r="U69" s="151">
        <v>16.29</v>
      </c>
      <c r="V69" s="122" t="s">
        <v>10</v>
      </c>
      <c r="W69" s="1">
        <f t="shared" si="28"/>
        <v>20.63</v>
      </c>
      <c r="X69" s="2">
        <f t="shared" si="29"/>
        <v>123.78</v>
      </c>
      <c r="Y69" s="123" t="s">
        <v>75</v>
      </c>
      <c r="Z69" s="63" t="s">
        <v>75</v>
      </c>
      <c r="AA69" s="124">
        <v>129.22</v>
      </c>
      <c r="AB69" s="125">
        <v>0</v>
      </c>
      <c r="AC69" s="126" t="s">
        <v>71</v>
      </c>
      <c r="AD69" s="63" t="s">
        <v>71</v>
      </c>
      <c r="AE69" s="66" t="s">
        <v>113</v>
      </c>
      <c r="AF69" s="127">
        <v>1555</v>
      </c>
      <c r="AG69" s="3">
        <v>51.16</v>
      </c>
      <c r="AH69" s="4">
        <v>0.26290000000000002</v>
      </c>
      <c r="AJ69" s="128"/>
      <c r="AL69" s="129"/>
      <c r="AM69" s="5">
        <v>129.22</v>
      </c>
      <c r="AN69" s="6">
        <v>64.61</v>
      </c>
    </row>
    <row r="70" spans="1:40" ht="45" x14ac:dyDescent="0.25">
      <c r="A70" s="63" t="s">
        <v>70</v>
      </c>
      <c r="B70" s="63">
        <v>2</v>
      </c>
      <c r="C70" s="63" t="s">
        <v>70</v>
      </c>
      <c r="D70" s="63">
        <v>0</v>
      </c>
      <c r="E70" s="63">
        <v>1</v>
      </c>
      <c r="F70" s="63">
        <v>5</v>
      </c>
      <c r="G70" s="63">
        <v>0</v>
      </c>
      <c r="H70" s="63">
        <v>0</v>
      </c>
      <c r="I70" s="63">
        <v>3</v>
      </c>
      <c r="J70" s="63">
        <v>0</v>
      </c>
      <c r="K70" s="63">
        <v>0</v>
      </c>
      <c r="L70" s="113" t="s">
        <v>77</v>
      </c>
      <c r="M70" s="114" t="s">
        <v>7</v>
      </c>
      <c r="N70" s="115" t="s">
        <v>7</v>
      </c>
      <c r="O70" s="116" t="s">
        <v>258</v>
      </c>
      <c r="P70" s="117" t="s">
        <v>73</v>
      </c>
      <c r="Q70" s="118" t="s">
        <v>272</v>
      </c>
      <c r="R70" s="119" t="s">
        <v>273</v>
      </c>
      <c r="S70" s="120" t="s">
        <v>146</v>
      </c>
      <c r="T70" s="1">
        <v>3</v>
      </c>
      <c r="U70" s="151">
        <v>10.74</v>
      </c>
      <c r="V70" s="122" t="s">
        <v>10</v>
      </c>
      <c r="W70" s="1">
        <f t="shared" si="28"/>
        <v>13.6</v>
      </c>
      <c r="X70" s="2">
        <f t="shared" si="29"/>
        <v>40.799999999999997</v>
      </c>
      <c r="Y70" s="123" t="s">
        <v>75</v>
      </c>
      <c r="Z70" s="63" t="s">
        <v>75</v>
      </c>
      <c r="AA70" s="124">
        <v>180.22</v>
      </c>
      <c r="AB70" s="125">
        <v>0</v>
      </c>
      <c r="AC70" s="126" t="s">
        <v>71</v>
      </c>
      <c r="AD70" s="63" t="s">
        <v>71</v>
      </c>
      <c r="AE70" s="66" t="s">
        <v>114</v>
      </c>
      <c r="AF70" s="127">
        <v>6734</v>
      </c>
      <c r="AG70" s="3">
        <v>71.349999999999994</v>
      </c>
      <c r="AH70" s="4">
        <v>0.26290000000000002</v>
      </c>
      <c r="AJ70" s="128"/>
      <c r="AL70" s="129"/>
      <c r="AM70" s="5">
        <v>180.22</v>
      </c>
      <c r="AN70" s="6">
        <v>90.11</v>
      </c>
    </row>
    <row r="71" spans="1:40" ht="45" x14ac:dyDescent="0.25">
      <c r="A71" s="63" t="s">
        <v>70</v>
      </c>
      <c r="B71" s="63">
        <v>2</v>
      </c>
      <c r="C71" s="63" t="s">
        <v>70</v>
      </c>
      <c r="D71" s="63">
        <v>0</v>
      </c>
      <c r="E71" s="63">
        <v>1</v>
      </c>
      <c r="F71" s="63">
        <v>5</v>
      </c>
      <c r="G71" s="63">
        <v>0</v>
      </c>
      <c r="H71" s="63">
        <v>0</v>
      </c>
      <c r="I71" s="63">
        <v>2</v>
      </c>
      <c r="J71" s="63">
        <v>0</v>
      </c>
      <c r="K71" s="63">
        <v>0</v>
      </c>
      <c r="L71" s="113" t="s">
        <v>77</v>
      </c>
      <c r="M71" s="114" t="s">
        <v>7</v>
      </c>
      <c r="N71" s="115" t="s">
        <v>7</v>
      </c>
      <c r="O71" s="116" t="s">
        <v>259</v>
      </c>
      <c r="P71" s="117" t="s">
        <v>73</v>
      </c>
      <c r="Q71" s="118" t="s">
        <v>274</v>
      </c>
      <c r="R71" s="119" t="s">
        <v>275</v>
      </c>
      <c r="S71" s="120" t="s">
        <v>146</v>
      </c>
      <c r="T71" s="1">
        <v>1</v>
      </c>
      <c r="U71" s="151">
        <v>26.24</v>
      </c>
      <c r="V71" s="122" t="s">
        <v>10</v>
      </c>
      <c r="W71" s="1">
        <f t="shared" si="28"/>
        <v>33.229999999999997</v>
      </c>
      <c r="X71" s="2">
        <f t="shared" si="29"/>
        <v>33.229999999999997</v>
      </c>
      <c r="Y71" s="123" t="s">
        <v>75</v>
      </c>
      <c r="Z71" s="63" t="s">
        <v>75</v>
      </c>
      <c r="AA71" s="124">
        <v>129.22</v>
      </c>
      <c r="AB71" s="125">
        <v>0</v>
      </c>
      <c r="AC71" s="126" t="s">
        <v>71</v>
      </c>
      <c r="AD71" s="63" t="s">
        <v>71</v>
      </c>
      <c r="AE71" s="66" t="s">
        <v>113</v>
      </c>
      <c r="AF71" s="127">
        <v>1555</v>
      </c>
      <c r="AG71" s="3">
        <v>51.16</v>
      </c>
      <c r="AH71" s="4">
        <v>0.26290000000000002</v>
      </c>
      <c r="AJ71" s="128"/>
      <c r="AL71" s="129"/>
      <c r="AM71" s="5">
        <v>129.22</v>
      </c>
      <c r="AN71" s="6">
        <v>64.61</v>
      </c>
    </row>
    <row r="72" spans="1:40" ht="60" x14ac:dyDescent="0.25">
      <c r="A72" s="63" t="s">
        <v>70</v>
      </c>
      <c r="B72" s="63">
        <v>2</v>
      </c>
      <c r="C72" s="63" t="s">
        <v>70</v>
      </c>
      <c r="D72" s="63">
        <v>0</v>
      </c>
      <c r="E72" s="63">
        <v>1</v>
      </c>
      <c r="F72" s="63">
        <v>5</v>
      </c>
      <c r="G72" s="63">
        <v>0</v>
      </c>
      <c r="H72" s="63">
        <v>0</v>
      </c>
      <c r="I72" s="63">
        <v>3</v>
      </c>
      <c r="J72" s="63">
        <v>0</v>
      </c>
      <c r="K72" s="63">
        <v>0</v>
      </c>
      <c r="L72" s="113" t="s">
        <v>77</v>
      </c>
      <c r="M72" s="114" t="s">
        <v>7</v>
      </c>
      <c r="N72" s="115" t="s">
        <v>7</v>
      </c>
      <c r="O72" s="116" t="s">
        <v>260</v>
      </c>
      <c r="P72" s="117" t="s">
        <v>73</v>
      </c>
      <c r="Q72" s="118" t="s">
        <v>276</v>
      </c>
      <c r="R72" s="119" t="s">
        <v>277</v>
      </c>
      <c r="S72" s="120" t="s">
        <v>146</v>
      </c>
      <c r="T72" s="1">
        <v>1</v>
      </c>
      <c r="U72" s="151">
        <v>1142.67</v>
      </c>
      <c r="V72" s="122" t="s">
        <v>10</v>
      </c>
      <c r="W72" s="1">
        <f t="shared" si="28"/>
        <v>1446.96</v>
      </c>
      <c r="X72" s="2">
        <f t="shared" si="29"/>
        <v>1446.96</v>
      </c>
      <c r="Y72" s="123" t="s">
        <v>75</v>
      </c>
      <c r="Z72" s="63" t="s">
        <v>75</v>
      </c>
      <c r="AA72" s="124">
        <v>180.22</v>
      </c>
      <c r="AB72" s="125">
        <v>0</v>
      </c>
      <c r="AC72" s="126" t="s">
        <v>71</v>
      </c>
      <c r="AD72" s="63" t="s">
        <v>71</v>
      </c>
      <c r="AE72" s="66" t="s">
        <v>114</v>
      </c>
      <c r="AF72" s="127">
        <v>6734</v>
      </c>
      <c r="AG72" s="3">
        <v>71.349999999999994</v>
      </c>
      <c r="AH72" s="4">
        <v>0.26290000000000002</v>
      </c>
      <c r="AJ72" s="128"/>
      <c r="AL72" s="129"/>
      <c r="AM72" s="5">
        <v>180.22</v>
      </c>
      <c r="AN72" s="6">
        <v>90.11</v>
      </c>
    </row>
    <row r="73" spans="1:40" ht="45" x14ac:dyDescent="0.25">
      <c r="A73" s="63" t="s">
        <v>70</v>
      </c>
      <c r="B73" s="63">
        <v>2</v>
      </c>
      <c r="C73" s="63" t="s">
        <v>70</v>
      </c>
      <c r="D73" s="63">
        <v>0</v>
      </c>
      <c r="E73" s="63">
        <v>1</v>
      </c>
      <c r="F73" s="63">
        <v>5</v>
      </c>
      <c r="G73" s="63">
        <v>0</v>
      </c>
      <c r="H73" s="63">
        <v>0</v>
      </c>
      <c r="I73" s="63">
        <v>2</v>
      </c>
      <c r="J73" s="63">
        <v>0</v>
      </c>
      <c r="K73" s="63">
        <v>0</v>
      </c>
      <c r="L73" s="113" t="s">
        <v>77</v>
      </c>
      <c r="M73" s="114" t="s">
        <v>7</v>
      </c>
      <c r="N73" s="115" t="s">
        <v>7</v>
      </c>
      <c r="O73" s="116" t="s">
        <v>261</v>
      </c>
      <c r="P73" s="117" t="s">
        <v>73</v>
      </c>
      <c r="Q73" s="118" t="s">
        <v>278</v>
      </c>
      <c r="R73" s="119" t="s">
        <v>279</v>
      </c>
      <c r="S73" s="120" t="s">
        <v>82</v>
      </c>
      <c r="T73" s="1">
        <v>3.53</v>
      </c>
      <c r="U73" s="151">
        <v>1274.46</v>
      </c>
      <c r="V73" s="122" t="s">
        <v>10</v>
      </c>
      <c r="W73" s="1">
        <f t="shared" si="28"/>
        <v>1613.85</v>
      </c>
      <c r="X73" s="2">
        <f t="shared" si="29"/>
        <v>5696.89</v>
      </c>
      <c r="Y73" s="123" t="s">
        <v>75</v>
      </c>
      <c r="Z73" s="63" t="s">
        <v>75</v>
      </c>
      <c r="AA73" s="124">
        <v>129.22</v>
      </c>
      <c r="AB73" s="125">
        <v>0</v>
      </c>
      <c r="AC73" s="126" t="s">
        <v>71</v>
      </c>
      <c r="AD73" s="63" t="s">
        <v>71</v>
      </c>
      <c r="AE73" s="66" t="s">
        <v>113</v>
      </c>
      <c r="AF73" s="127">
        <v>1555</v>
      </c>
      <c r="AG73" s="3">
        <v>51.16</v>
      </c>
      <c r="AH73" s="4">
        <v>0.26290000000000002</v>
      </c>
      <c r="AJ73" s="128"/>
      <c r="AL73" s="129"/>
      <c r="AM73" s="5">
        <v>129.22</v>
      </c>
      <c r="AN73" s="6">
        <v>64.61</v>
      </c>
    </row>
    <row r="74" spans="1:40" ht="45" x14ac:dyDescent="0.25">
      <c r="A74" s="63" t="s">
        <v>70</v>
      </c>
      <c r="B74" s="63">
        <v>2</v>
      </c>
      <c r="C74" s="63" t="s">
        <v>70</v>
      </c>
      <c r="D74" s="63">
        <v>0</v>
      </c>
      <c r="E74" s="63">
        <v>1</v>
      </c>
      <c r="F74" s="63">
        <v>5</v>
      </c>
      <c r="G74" s="63">
        <v>0</v>
      </c>
      <c r="H74" s="63">
        <v>0</v>
      </c>
      <c r="I74" s="63">
        <v>2</v>
      </c>
      <c r="J74" s="63">
        <v>0</v>
      </c>
      <c r="K74" s="63">
        <v>0</v>
      </c>
      <c r="L74" s="113" t="s">
        <v>77</v>
      </c>
      <c r="M74" s="114" t="s">
        <v>7</v>
      </c>
      <c r="N74" s="115" t="s">
        <v>7</v>
      </c>
      <c r="O74" s="116" t="s">
        <v>262</v>
      </c>
      <c r="P74" s="117" t="s">
        <v>104</v>
      </c>
      <c r="Q74" s="118" t="s">
        <v>280</v>
      </c>
      <c r="R74" s="119" t="s">
        <v>281</v>
      </c>
      <c r="S74" s="120" t="s">
        <v>82</v>
      </c>
      <c r="T74" s="1">
        <v>9.01</v>
      </c>
      <c r="U74" s="151">
        <v>56.17</v>
      </c>
      <c r="V74" s="122" t="s">
        <v>10</v>
      </c>
      <c r="W74" s="1">
        <f t="shared" si="26"/>
        <v>71.13</v>
      </c>
      <c r="X74" s="2">
        <f t="shared" si="27"/>
        <v>640.88</v>
      </c>
      <c r="Y74" s="123" t="s">
        <v>75</v>
      </c>
      <c r="Z74" s="63" t="s">
        <v>75</v>
      </c>
      <c r="AA74" s="124">
        <v>129.22</v>
      </c>
      <c r="AB74" s="125">
        <v>0</v>
      </c>
      <c r="AC74" s="126" t="s">
        <v>71</v>
      </c>
      <c r="AD74" s="63" t="s">
        <v>71</v>
      </c>
      <c r="AE74" s="66" t="s">
        <v>113</v>
      </c>
      <c r="AF74" s="127">
        <v>1555</v>
      </c>
      <c r="AG74" s="3">
        <v>51.16</v>
      </c>
      <c r="AH74" s="4">
        <v>0.26290000000000002</v>
      </c>
      <c r="AJ74" s="128"/>
      <c r="AL74" s="129"/>
      <c r="AM74" s="5">
        <v>129.22</v>
      </c>
      <c r="AN74" s="6">
        <v>64.61</v>
      </c>
    </row>
    <row r="75" spans="1:40" ht="30" x14ac:dyDescent="0.25">
      <c r="A75" s="63" t="s">
        <v>70</v>
      </c>
      <c r="B75" s="63">
        <v>2</v>
      </c>
      <c r="C75" s="63" t="s">
        <v>70</v>
      </c>
      <c r="D75" s="63">
        <v>0</v>
      </c>
      <c r="E75" s="63">
        <v>1</v>
      </c>
      <c r="F75" s="63">
        <v>5</v>
      </c>
      <c r="G75" s="63">
        <v>0</v>
      </c>
      <c r="H75" s="63">
        <v>0</v>
      </c>
      <c r="I75" s="63">
        <v>3</v>
      </c>
      <c r="J75" s="63">
        <v>0</v>
      </c>
      <c r="K75" s="63">
        <v>0</v>
      </c>
      <c r="L75" s="113" t="s">
        <v>77</v>
      </c>
      <c r="M75" s="114" t="s">
        <v>7</v>
      </c>
      <c r="N75" s="115" t="s">
        <v>7</v>
      </c>
      <c r="O75" s="116" t="s">
        <v>285</v>
      </c>
      <c r="P75" s="117" t="s">
        <v>73</v>
      </c>
      <c r="Q75" s="118" t="s">
        <v>294</v>
      </c>
      <c r="R75" s="119" t="s">
        <v>295</v>
      </c>
      <c r="S75" s="120" t="s">
        <v>93</v>
      </c>
      <c r="T75" s="1">
        <v>40</v>
      </c>
      <c r="U75" s="151">
        <v>11.01</v>
      </c>
      <c r="V75" s="122" t="s">
        <v>10</v>
      </c>
      <c r="W75" s="1">
        <f t="shared" si="26"/>
        <v>13.94</v>
      </c>
      <c r="X75" s="2">
        <f t="shared" si="27"/>
        <v>557.6</v>
      </c>
      <c r="Y75" s="123" t="s">
        <v>75</v>
      </c>
      <c r="Z75" s="63" t="s">
        <v>75</v>
      </c>
      <c r="AA75" s="124">
        <v>180.22</v>
      </c>
      <c r="AB75" s="125">
        <v>0</v>
      </c>
      <c r="AC75" s="126" t="s">
        <v>71</v>
      </c>
      <c r="AD75" s="63" t="s">
        <v>71</v>
      </c>
      <c r="AE75" s="66" t="s">
        <v>114</v>
      </c>
      <c r="AF75" s="127">
        <v>6734</v>
      </c>
      <c r="AG75" s="3">
        <v>71.349999999999994</v>
      </c>
      <c r="AH75" s="4">
        <v>0.26290000000000002</v>
      </c>
      <c r="AJ75" s="128"/>
      <c r="AL75" s="129"/>
      <c r="AM75" s="5">
        <v>180.22</v>
      </c>
      <c r="AN75" s="6">
        <v>90.11</v>
      </c>
    </row>
    <row r="76" spans="1:40" ht="45" x14ac:dyDescent="0.25">
      <c r="A76" s="63" t="s">
        <v>70</v>
      </c>
      <c r="B76" s="63">
        <v>2</v>
      </c>
      <c r="C76" s="63" t="s">
        <v>70</v>
      </c>
      <c r="D76" s="63">
        <v>0</v>
      </c>
      <c r="E76" s="63">
        <v>1</v>
      </c>
      <c r="F76" s="63">
        <v>5</v>
      </c>
      <c r="G76" s="63">
        <v>0</v>
      </c>
      <c r="H76" s="63">
        <v>0</v>
      </c>
      <c r="I76" s="63">
        <v>2</v>
      </c>
      <c r="J76" s="63">
        <v>0</v>
      </c>
      <c r="K76" s="63">
        <v>0</v>
      </c>
      <c r="L76" s="113" t="s">
        <v>77</v>
      </c>
      <c r="M76" s="114" t="s">
        <v>7</v>
      </c>
      <c r="N76" s="115" t="s">
        <v>7</v>
      </c>
      <c r="O76" s="116" t="s">
        <v>286</v>
      </c>
      <c r="P76" s="117" t="s">
        <v>73</v>
      </c>
      <c r="Q76" s="118" t="s">
        <v>296</v>
      </c>
      <c r="R76" s="119" t="s">
        <v>297</v>
      </c>
      <c r="S76" s="120" t="s">
        <v>93</v>
      </c>
      <c r="T76" s="1">
        <v>60</v>
      </c>
      <c r="U76" s="151">
        <v>9.83</v>
      </c>
      <c r="V76" s="122" t="s">
        <v>10</v>
      </c>
      <c r="W76" s="1">
        <f t="shared" si="26"/>
        <v>12.45</v>
      </c>
      <c r="X76" s="2">
        <f t="shared" si="27"/>
        <v>747</v>
      </c>
      <c r="Y76" s="123" t="s">
        <v>75</v>
      </c>
      <c r="Z76" s="63" t="s">
        <v>75</v>
      </c>
      <c r="AA76" s="124">
        <v>129.22</v>
      </c>
      <c r="AB76" s="125">
        <v>0</v>
      </c>
      <c r="AC76" s="126" t="s">
        <v>71</v>
      </c>
      <c r="AD76" s="63" t="s">
        <v>71</v>
      </c>
      <c r="AE76" s="66" t="s">
        <v>113</v>
      </c>
      <c r="AF76" s="127">
        <v>1555</v>
      </c>
      <c r="AG76" s="3">
        <v>51.16</v>
      </c>
      <c r="AH76" s="4">
        <v>0.26290000000000002</v>
      </c>
      <c r="AJ76" s="128"/>
      <c r="AL76" s="129"/>
      <c r="AM76" s="5">
        <v>129.22</v>
      </c>
      <c r="AN76" s="6">
        <v>64.61</v>
      </c>
    </row>
    <row r="77" spans="1:40" ht="45" x14ac:dyDescent="0.25">
      <c r="A77" s="63" t="s">
        <v>70</v>
      </c>
      <c r="B77" s="63">
        <v>2</v>
      </c>
      <c r="C77" s="63" t="s">
        <v>70</v>
      </c>
      <c r="D77" s="63">
        <v>0</v>
      </c>
      <c r="E77" s="63">
        <v>1</v>
      </c>
      <c r="F77" s="63">
        <v>5</v>
      </c>
      <c r="G77" s="63">
        <v>0</v>
      </c>
      <c r="H77" s="63">
        <v>0</v>
      </c>
      <c r="I77" s="63">
        <v>2</v>
      </c>
      <c r="J77" s="63">
        <v>0</v>
      </c>
      <c r="K77" s="63">
        <v>0</v>
      </c>
      <c r="L77" s="113" t="s">
        <v>77</v>
      </c>
      <c r="M77" s="114" t="s">
        <v>7</v>
      </c>
      <c r="N77" s="115" t="s">
        <v>7</v>
      </c>
      <c r="O77" s="116" t="s">
        <v>287</v>
      </c>
      <c r="P77" s="117" t="s">
        <v>73</v>
      </c>
      <c r="Q77" s="118" t="s">
        <v>298</v>
      </c>
      <c r="R77" s="119" t="s">
        <v>299</v>
      </c>
      <c r="S77" s="120" t="s">
        <v>93</v>
      </c>
      <c r="T77" s="1">
        <v>200</v>
      </c>
      <c r="U77" s="151">
        <v>7.07</v>
      </c>
      <c r="V77" s="122" t="s">
        <v>10</v>
      </c>
      <c r="W77" s="1">
        <f t="shared" si="24"/>
        <v>8.9499999999999993</v>
      </c>
      <c r="X77" s="2">
        <f t="shared" si="25"/>
        <v>1790</v>
      </c>
      <c r="Y77" s="123" t="s">
        <v>75</v>
      </c>
      <c r="Z77" s="63" t="s">
        <v>75</v>
      </c>
      <c r="AA77" s="124">
        <v>129.22</v>
      </c>
      <c r="AB77" s="125">
        <v>0</v>
      </c>
      <c r="AC77" s="126" t="s">
        <v>71</v>
      </c>
      <c r="AD77" s="63" t="s">
        <v>71</v>
      </c>
      <c r="AE77" s="66" t="s">
        <v>113</v>
      </c>
      <c r="AF77" s="127">
        <v>1555</v>
      </c>
      <c r="AG77" s="3">
        <v>51.16</v>
      </c>
      <c r="AH77" s="4">
        <v>0.26290000000000002</v>
      </c>
      <c r="AJ77" s="128"/>
      <c r="AL77" s="129"/>
      <c r="AM77" s="5">
        <v>129.22</v>
      </c>
      <c r="AN77" s="6">
        <v>64.61</v>
      </c>
    </row>
    <row r="78" spans="1:40" ht="45" x14ac:dyDescent="0.25">
      <c r="A78" s="63" t="s">
        <v>70</v>
      </c>
      <c r="B78" s="63">
        <v>2</v>
      </c>
      <c r="C78" s="63" t="s">
        <v>70</v>
      </c>
      <c r="D78" s="63">
        <v>0</v>
      </c>
      <c r="E78" s="63">
        <v>1</v>
      </c>
      <c r="F78" s="63">
        <v>5</v>
      </c>
      <c r="G78" s="63">
        <v>0</v>
      </c>
      <c r="H78" s="63">
        <v>0</v>
      </c>
      <c r="I78" s="63">
        <v>3</v>
      </c>
      <c r="J78" s="63">
        <v>0</v>
      </c>
      <c r="K78" s="63">
        <v>0</v>
      </c>
      <c r="L78" s="113" t="s">
        <v>77</v>
      </c>
      <c r="M78" s="114" t="s">
        <v>7</v>
      </c>
      <c r="N78" s="115" t="s">
        <v>7</v>
      </c>
      <c r="O78" s="116" t="s">
        <v>288</v>
      </c>
      <c r="P78" s="117" t="s">
        <v>73</v>
      </c>
      <c r="Q78" s="118" t="s">
        <v>300</v>
      </c>
      <c r="R78" s="119" t="s">
        <v>301</v>
      </c>
      <c r="S78" s="120" t="s">
        <v>93</v>
      </c>
      <c r="T78" s="1">
        <v>100</v>
      </c>
      <c r="U78" s="151">
        <v>3.22</v>
      </c>
      <c r="V78" s="122" t="s">
        <v>10</v>
      </c>
      <c r="W78" s="1">
        <f t="shared" si="24"/>
        <v>4.08</v>
      </c>
      <c r="X78" s="2">
        <f t="shared" si="25"/>
        <v>408</v>
      </c>
      <c r="Y78" s="123" t="s">
        <v>75</v>
      </c>
      <c r="Z78" s="63" t="s">
        <v>75</v>
      </c>
      <c r="AA78" s="124">
        <v>180.22</v>
      </c>
      <c r="AB78" s="125">
        <v>0</v>
      </c>
      <c r="AC78" s="126" t="s">
        <v>71</v>
      </c>
      <c r="AD78" s="63" t="s">
        <v>71</v>
      </c>
      <c r="AE78" s="66" t="s">
        <v>114</v>
      </c>
      <c r="AF78" s="127">
        <v>6734</v>
      </c>
      <c r="AG78" s="3">
        <v>71.349999999999994</v>
      </c>
      <c r="AH78" s="4">
        <v>0.26290000000000002</v>
      </c>
      <c r="AJ78" s="128"/>
      <c r="AL78" s="129"/>
      <c r="AM78" s="5">
        <v>180.22</v>
      </c>
      <c r="AN78" s="6">
        <v>90.11</v>
      </c>
    </row>
    <row r="79" spans="1:40" ht="30" x14ac:dyDescent="0.25">
      <c r="A79" s="63" t="s">
        <v>70</v>
      </c>
      <c r="B79" s="63">
        <v>2</v>
      </c>
      <c r="C79" s="63" t="s">
        <v>70</v>
      </c>
      <c r="D79" s="63">
        <v>0</v>
      </c>
      <c r="E79" s="63">
        <v>1</v>
      </c>
      <c r="F79" s="63">
        <v>5</v>
      </c>
      <c r="G79" s="63">
        <v>0</v>
      </c>
      <c r="H79" s="63">
        <v>0</v>
      </c>
      <c r="I79" s="63">
        <v>2</v>
      </c>
      <c r="J79" s="63">
        <v>0</v>
      </c>
      <c r="K79" s="63">
        <v>0</v>
      </c>
      <c r="L79" s="113" t="s">
        <v>77</v>
      </c>
      <c r="M79" s="114" t="s">
        <v>7</v>
      </c>
      <c r="N79" s="115" t="s">
        <v>7</v>
      </c>
      <c r="O79" s="116" t="s">
        <v>289</v>
      </c>
      <c r="P79" s="117" t="s">
        <v>73</v>
      </c>
      <c r="Q79" s="118" t="s">
        <v>302</v>
      </c>
      <c r="R79" s="119" t="s">
        <v>303</v>
      </c>
      <c r="S79" s="120" t="s">
        <v>146</v>
      </c>
      <c r="T79" s="1">
        <v>2</v>
      </c>
      <c r="U79" s="151">
        <v>72.02</v>
      </c>
      <c r="V79" s="122" t="s">
        <v>10</v>
      </c>
      <c r="W79" s="1">
        <f t="shared" ref="W79:W81" si="30">ROUND(U79*(1+$V$8),2)</f>
        <v>91.2</v>
      </c>
      <c r="X79" s="2">
        <f t="shared" ref="X79:X81" si="31">ROUND(W79*T79,2)</f>
        <v>182.4</v>
      </c>
      <c r="Y79" s="123" t="s">
        <v>75</v>
      </c>
      <c r="Z79" s="63" t="s">
        <v>75</v>
      </c>
      <c r="AA79" s="124">
        <v>129.22</v>
      </c>
      <c r="AB79" s="125">
        <v>0</v>
      </c>
      <c r="AC79" s="126" t="s">
        <v>71</v>
      </c>
      <c r="AD79" s="63" t="s">
        <v>71</v>
      </c>
      <c r="AE79" s="66" t="s">
        <v>113</v>
      </c>
      <c r="AF79" s="127">
        <v>1555</v>
      </c>
      <c r="AG79" s="3">
        <v>51.16</v>
      </c>
      <c r="AH79" s="4">
        <v>0.26290000000000002</v>
      </c>
      <c r="AJ79" s="128"/>
      <c r="AL79" s="129"/>
      <c r="AM79" s="5">
        <v>129.22</v>
      </c>
      <c r="AN79" s="6">
        <v>64.61</v>
      </c>
    </row>
    <row r="80" spans="1:40" ht="30" x14ac:dyDescent="0.25">
      <c r="A80" s="63" t="s">
        <v>70</v>
      </c>
      <c r="B80" s="63">
        <v>2</v>
      </c>
      <c r="C80" s="63" t="s">
        <v>70</v>
      </c>
      <c r="D80" s="63">
        <v>0</v>
      </c>
      <c r="E80" s="63">
        <v>1</v>
      </c>
      <c r="F80" s="63">
        <v>5</v>
      </c>
      <c r="G80" s="63">
        <v>0</v>
      </c>
      <c r="H80" s="63">
        <v>0</v>
      </c>
      <c r="I80" s="63">
        <v>3</v>
      </c>
      <c r="J80" s="63">
        <v>0</v>
      </c>
      <c r="K80" s="63">
        <v>0</v>
      </c>
      <c r="L80" s="113" t="s">
        <v>77</v>
      </c>
      <c r="M80" s="114" t="s">
        <v>7</v>
      </c>
      <c r="N80" s="115" t="s">
        <v>7</v>
      </c>
      <c r="O80" s="116" t="s">
        <v>290</v>
      </c>
      <c r="P80" s="117" t="s">
        <v>73</v>
      </c>
      <c r="Q80" s="118" t="s">
        <v>304</v>
      </c>
      <c r="R80" s="119" t="s">
        <v>305</v>
      </c>
      <c r="S80" s="120" t="s">
        <v>93</v>
      </c>
      <c r="T80" s="1">
        <v>4</v>
      </c>
      <c r="U80" s="151">
        <v>24.63</v>
      </c>
      <c r="V80" s="122" t="s">
        <v>10</v>
      </c>
      <c r="W80" s="1">
        <f t="shared" si="30"/>
        <v>31.19</v>
      </c>
      <c r="X80" s="2">
        <f t="shared" si="31"/>
        <v>124.76</v>
      </c>
      <c r="Y80" s="123" t="s">
        <v>75</v>
      </c>
      <c r="Z80" s="63" t="s">
        <v>75</v>
      </c>
      <c r="AA80" s="124">
        <v>180.22</v>
      </c>
      <c r="AB80" s="125">
        <v>0</v>
      </c>
      <c r="AC80" s="126" t="s">
        <v>71</v>
      </c>
      <c r="AD80" s="63" t="s">
        <v>71</v>
      </c>
      <c r="AE80" s="66" t="s">
        <v>114</v>
      </c>
      <c r="AF80" s="127">
        <v>6734</v>
      </c>
      <c r="AG80" s="3">
        <v>71.349999999999994</v>
      </c>
      <c r="AH80" s="4">
        <v>0.26290000000000002</v>
      </c>
      <c r="AJ80" s="128"/>
      <c r="AL80" s="129"/>
      <c r="AM80" s="5">
        <v>180.22</v>
      </c>
      <c r="AN80" s="6">
        <v>90.11</v>
      </c>
    </row>
    <row r="81" spans="1:40" ht="30" x14ac:dyDescent="0.25">
      <c r="A81" s="63" t="s">
        <v>70</v>
      </c>
      <c r="B81" s="63">
        <v>2</v>
      </c>
      <c r="C81" s="63" t="s">
        <v>70</v>
      </c>
      <c r="D81" s="63">
        <v>0</v>
      </c>
      <c r="E81" s="63">
        <v>1</v>
      </c>
      <c r="F81" s="63">
        <v>5</v>
      </c>
      <c r="G81" s="63">
        <v>0</v>
      </c>
      <c r="H81" s="63">
        <v>0</v>
      </c>
      <c r="I81" s="63">
        <v>2</v>
      </c>
      <c r="J81" s="63">
        <v>0</v>
      </c>
      <c r="K81" s="63">
        <v>0</v>
      </c>
      <c r="L81" s="113" t="s">
        <v>77</v>
      </c>
      <c r="M81" s="114" t="s">
        <v>7</v>
      </c>
      <c r="N81" s="115" t="s">
        <v>7</v>
      </c>
      <c r="O81" s="116" t="s">
        <v>291</v>
      </c>
      <c r="P81" s="117" t="s">
        <v>73</v>
      </c>
      <c r="Q81" s="118" t="s">
        <v>306</v>
      </c>
      <c r="R81" s="119" t="s">
        <v>307</v>
      </c>
      <c r="S81" s="120" t="s">
        <v>146</v>
      </c>
      <c r="T81" s="1">
        <v>1</v>
      </c>
      <c r="U81" s="151">
        <v>29.75</v>
      </c>
      <c r="V81" s="122" t="s">
        <v>10</v>
      </c>
      <c r="W81" s="1">
        <f t="shared" si="30"/>
        <v>37.67</v>
      </c>
      <c r="X81" s="2">
        <f t="shared" si="31"/>
        <v>37.67</v>
      </c>
      <c r="Y81" s="123" t="s">
        <v>75</v>
      </c>
      <c r="Z81" s="63" t="s">
        <v>75</v>
      </c>
      <c r="AA81" s="124">
        <v>129.22</v>
      </c>
      <c r="AB81" s="125">
        <v>0</v>
      </c>
      <c r="AC81" s="126" t="s">
        <v>71</v>
      </c>
      <c r="AD81" s="63" t="s">
        <v>71</v>
      </c>
      <c r="AE81" s="66" t="s">
        <v>113</v>
      </c>
      <c r="AF81" s="127">
        <v>1555</v>
      </c>
      <c r="AG81" s="3">
        <v>51.16</v>
      </c>
      <c r="AH81" s="4">
        <v>0.26290000000000002</v>
      </c>
      <c r="AJ81" s="128"/>
      <c r="AL81" s="129"/>
      <c r="AM81" s="5">
        <v>129.22</v>
      </c>
      <c r="AN81" s="6">
        <v>64.61</v>
      </c>
    </row>
    <row r="82" spans="1:40" ht="30" x14ac:dyDescent="0.25">
      <c r="A82" s="63" t="s">
        <v>70</v>
      </c>
      <c r="B82" s="63">
        <v>2</v>
      </c>
      <c r="C82" s="63" t="s">
        <v>70</v>
      </c>
      <c r="D82" s="63">
        <v>0</v>
      </c>
      <c r="E82" s="63">
        <v>1</v>
      </c>
      <c r="F82" s="63">
        <v>5</v>
      </c>
      <c r="G82" s="63">
        <v>0</v>
      </c>
      <c r="H82" s="63">
        <v>0</v>
      </c>
      <c r="I82" s="63">
        <v>2</v>
      </c>
      <c r="J82" s="63">
        <v>0</v>
      </c>
      <c r="K82" s="63">
        <v>0</v>
      </c>
      <c r="L82" s="113" t="s">
        <v>77</v>
      </c>
      <c r="M82" s="114" t="s">
        <v>7</v>
      </c>
      <c r="N82" s="115" t="s">
        <v>7</v>
      </c>
      <c r="O82" s="116" t="s">
        <v>292</v>
      </c>
      <c r="P82" s="117" t="s">
        <v>73</v>
      </c>
      <c r="Q82" s="118" t="s">
        <v>308</v>
      </c>
      <c r="R82" s="119" t="s">
        <v>309</v>
      </c>
      <c r="S82" s="120" t="s">
        <v>146</v>
      </c>
      <c r="T82" s="1">
        <v>1</v>
      </c>
      <c r="U82" s="151">
        <v>71.09</v>
      </c>
      <c r="V82" s="122" t="s">
        <v>10</v>
      </c>
      <c r="W82" s="1">
        <f t="shared" ref="W82:W83" si="32">ROUND(U82*(1+$V$8),2)</f>
        <v>90.02</v>
      </c>
      <c r="X82" s="2">
        <f t="shared" ref="X82:X83" si="33">ROUND(W82*T82,2)</f>
        <v>90.02</v>
      </c>
      <c r="Y82" s="123" t="s">
        <v>75</v>
      </c>
      <c r="Z82" s="63" t="s">
        <v>75</v>
      </c>
      <c r="AA82" s="124">
        <v>129.22</v>
      </c>
      <c r="AB82" s="125">
        <v>0</v>
      </c>
      <c r="AC82" s="126" t="s">
        <v>71</v>
      </c>
      <c r="AD82" s="63" t="s">
        <v>71</v>
      </c>
      <c r="AE82" s="66" t="s">
        <v>113</v>
      </c>
      <c r="AF82" s="127">
        <v>1555</v>
      </c>
      <c r="AG82" s="3">
        <v>51.16</v>
      </c>
      <c r="AH82" s="4">
        <v>0.26290000000000002</v>
      </c>
      <c r="AJ82" s="128"/>
      <c r="AL82" s="129"/>
      <c r="AM82" s="5">
        <v>129.22</v>
      </c>
      <c r="AN82" s="6">
        <v>64.61</v>
      </c>
    </row>
    <row r="83" spans="1:40" ht="30" x14ac:dyDescent="0.25">
      <c r="A83" s="63" t="s">
        <v>70</v>
      </c>
      <c r="B83" s="63">
        <v>2</v>
      </c>
      <c r="C83" s="63" t="s">
        <v>70</v>
      </c>
      <c r="D83" s="63">
        <v>0</v>
      </c>
      <c r="E83" s="63">
        <v>1</v>
      </c>
      <c r="F83" s="63">
        <v>5</v>
      </c>
      <c r="G83" s="63">
        <v>0</v>
      </c>
      <c r="H83" s="63">
        <v>0</v>
      </c>
      <c r="I83" s="63">
        <v>3</v>
      </c>
      <c r="J83" s="63">
        <v>0</v>
      </c>
      <c r="K83" s="63">
        <v>0</v>
      </c>
      <c r="L83" s="113" t="s">
        <v>77</v>
      </c>
      <c r="M83" s="114" t="s">
        <v>7</v>
      </c>
      <c r="N83" s="115" t="s">
        <v>7</v>
      </c>
      <c r="O83" s="116" t="s">
        <v>293</v>
      </c>
      <c r="P83" s="117" t="s">
        <v>73</v>
      </c>
      <c r="Q83" s="118" t="s">
        <v>310</v>
      </c>
      <c r="R83" s="119" t="s">
        <v>311</v>
      </c>
      <c r="S83" s="120" t="s">
        <v>146</v>
      </c>
      <c r="T83" s="1">
        <v>15</v>
      </c>
      <c r="U83" s="151">
        <v>33.28</v>
      </c>
      <c r="V83" s="122" t="s">
        <v>10</v>
      </c>
      <c r="W83" s="1">
        <f t="shared" si="32"/>
        <v>42.14</v>
      </c>
      <c r="X83" s="2">
        <f t="shared" si="33"/>
        <v>632.1</v>
      </c>
      <c r="Y83" s="123" t="s">
        <v>75</v>
      </c>
      <c r="Z83" s="63" t="s">
        <v>75</v>
      </c>
      <c r="AA83" s="124">
        <v>180.22</v>
      </c>
      <c r="AB83" s="125">
        <v>0</v>
      </c>
      <c r="AC83" s="126" t="s">
        <v>71</v>
      </c>
      <c r="AD83" s="63" t="s">
        <v>71</v>
      </c>
      <c r="AE83" s="66" t="s">
        <v>114</v>
      </c>
      <c r="AF83" s="127">
        <v>6734</v>
      </c>
      <c r="AG83" s="3">
        <v>71.349999999999994</v>
      </c>
      <c r="AH83" s="4">
        <v>0.26290000000000002</v>
      </c>
      <c r="AJ83" s="128"/>
      <c r="AL83" s="129"/>
      <c r="AM83" s="5">
        <v>180.22</v>
      </c>
      <c r="AN83" s="6">
        <v>90.11</v>
      </c>
    </row>
    <row r="84" spans="1:40" x14ac:dyDescent="0.25">
      <c r="A84" s="63">
        <v>2</v>
      </c>
      <c r="B84" s="63">
        <v>2</v>
      </c>
      <c r="C84" s="63">
        <v>2</v>
      </c>
      <c r="D84" s="63">
        <v>5</v>
      </c>
      <c r="E84" s="63">
        <v>1</v>
      </c>
      <c r="F84" s="63">
        <v>4</v>
      </c>
      <c r="G84" s="63">
        <v>0</v>
      </c>
      <c r="H84" s="63">
        <v>0</v>
      </c>
      <c r="I84" s="63">
        <v>0</v>
      </c>
      <c r="J84" s="63">
        <v>10</v>
      </c>
      <c r="K84" s="63">
        <v>5</v>
      </c>
      <c r="L84" s="113" t="s">
        <v>77</v>
      </c>
      <c r="M84" s="114" t="s">
        <v>4</v>
      </c>
      <c r="N84" s="115" t="s">
        <v>4</v>
      </c>
      <c r="O84" s="116" t="s">
        <v>312</v>
      </c>
      <c r="P84" s="117" t="s">
        <v>73</v>
      </c>
      <c r="Q84" s="118"/>
      <c r="R84" s="119" t="s">
        <v>332</v>
      </c>
      <c r="S84" s="120" t="s">
        <v>72</v>
      </c>
      <c r="T84" s="1">
        <v>0</v>
      </c>
      <c r="U84" s="151">
        <v>0</v>
      </c>
      <c r="V84" s="122" t="s">
        <v>10</v>
      </c>
      <c r="W84" s="1">
        <v>0</v>
      </c>
      <c r="X84" s="2">
        <f>SUM(X85:X90)</f>
        <v>8956.5199999999986</v>
      </c>
      <c r="Y84" s="123" t="s">
        <v>75</v>
      </c>
      <c r="Z84" s="63" t="s">
        <v>71</v>
      </c>
      <c r="AA84" s="124">
        <v>10216.780000000001</v>
      </c>
      <c r="AB84" s="125">
        <v>0</v>
      </c>
      <c r="AC84" s="126" t="s">
        <v>71</v>
      </c>
      <c r="AD84" s="63">
        <v>5</v>
      </c>
      <c r="AE84" s="66" t="b">
        <v>0</v>
      </c>
      <c r="AF84" s="127" t="s">
        <v>74</v>
      </c>
      <c r="AG84" s="3">
        <v>0</v>
      </c>
      <c r="AH84" s="4">
        <v>0.26290000000000002</v>
      </c>
      <c r="AJ84" s="128"/>
      <c r="AL84" s="129"/>
      <c r="AM84" s="5">
        <v>10216.780000000001</v>
      </c>
      <c r="AN84" s="6">
        <v>0</v>
      </c>
    </row>
    <row r="85" spans="1:40" ht="30" x14ac:dyDescent="0.25">
      <c r="A85" s="63" t="s">
        <v>70</v>
      </c>
      <c r="B85" s="63">
        <v>2</v>
      </c>
      <c r="C85" s="63" t="s">
        <v>70</v>
      </c>
      <c r="D85" s="63">
        <v>0</v>
      </c>
      <c r="E85" s="63">
        <v>1</v>
      </c>
      <c r="F85" s="63">
        <v>4</v>
      </c>
      <c r="G85" s="63">
        <v>0</v>
      </c>
      <c r="H85" s="63">
        <v>0</v>
      </c>
      <c r="I85" s="63">
        <v>1</v>
      </c>
      <c r="J85" s="63">
        <v>0</v>
      </c>
      <c r="K85" s="63">
        <v>0</v>
      </c>
      <c r="L85" s="113" t="s">
        <v>77</v>
      </c>
      <c r="M85" s="114" t="s">
        <v>7</v>
      </c>
      <c r="N85" s="115" t="s">
        <v>7</v>
      </c>
      <c r="O85" s="116" t="s">
        <v>313</v>
      </c>
      <c r="P85" s="117" t="s">
        <v>73</v>
      </c>
      <c r="Q85" s="118" t="s">
        <v>319</v>
      </c>
      <c r="R85" s="119" t="s">
        <v>320</v>
      </c>
      <c r="S85" s="120" t="s">
        <v>146</v>
      </c>
      <c r="T85" s="1">
        <v>44</v>
      </c>
      <c r="U85" s="151">
        <v>21.15</v>
      </c>
      <c r="V85" s="122" t="s">
        <v>10</v>
      </c>
      <c r="W85" s="1">
        <f t="shared" ref="W85:W90" si="34">ROUND(U85*(1+$V$8),2)</f>
        <v>26.78</v>
      </c>
      <c r="X85" s="2">
        <f t="shared" ref="X85:X90" si="35">ROUND(W85*T85,2)</f>
        <v>1178.32</v>
      </c>
      <c r="Y85" s="123" t="s">
        <v>75</v>
      </c>
      <c r="Z85" s="63" t="s">
        <v>75</v>
      </c>
      <c r="AA85" s="124">
        <v>134.86000000000001</v>
      </c>
      <c r="AB85" s="125">
        <v>0</v>
      </c>
      <c r="AC85" s="126" t="s">
        <v>71</v>
      </c>
      <c r="AD85" s="63" t="s">
        <v>71</v>
      </c>
      <c r="AE85" s="66" t="s">
        <v>105</v>
      </c>
      <c r="AF85" s="127">
        <v>13</v>
      </c>
      <c r="AG85" s="3">
        <v>50.85</v>
      </c>
      <c r="AH85" s="4">
        <v>0.26290000000000002</v>
      </c>
      <c r="AJ85" s="128"/>
      <c r="AL85" s="129"/>
      <c r="AM85" s="5">
        <v>134.86000000000001</v>
      </c>
      <c r="AN85" s="6">
        <v>64.22</v>
      </c>
    </row>
    <row r="86" spans="1:40" ht="45" x14ac:dyDescent="0.25">
      <c r="A86" s="63" t="s">
        <v>70</v>
      </c>
      <c r="B86" s="63">
        <v>2</v>
      </c>
      <c r="C86" s="63" t="s">
        <v>70</v>
      </c>
      <c r="D86" s="63">
        <v>0</v>
      </c>
      <c r="E86" s="63">
        <v>1</v>
      </c>
      <c r="F86" s="63">
        <v>4</v>
      </c>
      <c r="G86" s="63">
        <v>0</v>
      </c>
      <c r="H86" s="63">
        <v>0</v>
      </c>
      <c r="I86" s="63">
        <v>2</v>
      </c>
      <c r="J86" s="63">
        <v>0</v>
      </c>
      <c r="K86" s="63">
        <v>0</v>
      </c>
      <c r="L86" s="113" t="s">
        <v>77</v>
      </c>
      <c r="M86" s="114" t="s">
        <v>7</v>
      </c>
      <c r="N86" s="115" t="s">
        <v>7</v>
      </c>
      <c r="O86" s="116" t="s">
        <v>314</v>
      </c>
      <c r="P86" s="117" t="s">
        <v>73</v>
      </c>
      <c r="Q86" s="118" t="s">
        <v>300</v>
      </c>
      <c r="R86" s="119" t="s">
        <v>301</v>
      </c>
      <c r="S86" s="120" t="s">
        <v>93</v>
      </c>
      <c r="T86" s="1">
        <v>440</v>
      </c>
      <c r="U86" s="151">
        <v>3.22</v>
      </c>
      <c r="V86" s="122" t="s">
        <v>10</v>
      </c>
      <c r="W86" s="1">
        <f t="shared" si="34"/>
        <v>4.08</v>
      </c>
      <c r="X86" s="2">
        <f t="shared" si="35"/>
        <v>1795.2</v>
      </c>
      <c r="Y86" s="123" t="s">
        <v>75</v>
      </c>
      <c r="Z86" s="63" t="s">
        <v>75</v>
      </c>
      <c r="AA86" s="124">
        <v>271.58</v>
      </c>
      <c r="AB86" s="125">
        <v>0</v>
      </c>
      <c r="AC86" s="126" t="s">
        <v>71</v>
      </c>
      <c r="AD86" s="63" t="s">
        <v>71</v>
      </c>
      <c r="AE86" s="66" t="s">
        <v>106</v>
      </c>
      <c r="AF86" s="127">
        <v>14</v>
      </c>
      <c r="AG86" s="3">
        <v>107.52</v>
      </c>
      <c r="AH86" s="4">
        <v>0.26290000000000002</v>
      </c>
      <c r="AJ86" s="128"/>
      <c r="AL86" s="129"/>
      <c r="AM86" s="5">
        <v>271.58</v>
      </c>
      <c r="AN86" s="6">
        <v>135.79</v>
      </c>
    </row>
    <row r="87" spans="1:40" ht="30" x14ac:dyDescent="0.25">
      <c r="A87" s="63" t="s">
        <v>70</v>
      </c>
      <c r="B87" s="63">
        <v>2</v>
      </c>
      <c r="C87" s="63" t="s">
        <v>70</v>
      </c>
      <c r="D87" s="63">
        <v>0</v>
      </c>
      <c r="E87" s="63">
        <v>1</v>
      </c>
      <c r="F87" s="63">
        <v>4</v>
      </c>
      <c r="G87" s="63">
        <v>0</v>
      </c>
      <c r="H87" s="63">
        <v>0</v>
      </c>
      <c r="I87" s="63">
        <v>3</v>
      </c>
      <c r="J87" s="63">
        <v>0</v>
      </c>
      <c r="K87" s="63">
        <v>0</v>
      </c>
      <c r="L87" s="113" t="s">
        <v>77</v>
      </c>
      <c r="M87" s="114" t="s">
        <v>7</v>
      </c>
      <c r="N87" s="115" t="s">
        <v>7</v>
      </c>
      <c r="O87" s="116" t="s">
        <v>315</v>
      </c>
      <c r="P87" s="117" t="s">
        <v>73</v>
      </c>
      <c r="Q87" s="118" t="s">
        <v>321</v>
      </c>
      <c r="R87" s="119" t="s">
        <v>322</v>
      </c>
      <c r="S87" s="120" t="s">
        <v>93</v>
      </c>
      <c r="T87" s="1">
        <v>44</v>
      </c>
      <c r="U87" s="151">
        <v>20.05</v>
      </c>
      <c r="V87" s="122" t="s">
        <v>10</v>
      </c>
      <c r="W87" s="1">
        <f t="shared" si="34"/>
        <v>25.39</v>
      </c>
      <c r="X87" s="2">
        <f t="shared" si="35"/>
        <v>1117.1600000000001</v>
      </c>
      <c r="Y87" s="123" t="s">
        <v>75</v>
      </c>
      <c r="Z87" s="63" t="s">
        <v>75</v>
      </c>
      <c r="AA87" s="124">
        <v>9359.4500000000007</v>
      </c>
      <c r="AB87" s="125">
        <v>0</v>
      </c>
      <c r="AC87" s="126" t="s">
        <v>71</v>
      </c>
      <c r="AD87" s="63" t="s">
        <v>71</v>
      </c>
      <c r="AE87" s="66" t="s">
        <v>107</v>
      </c>
      <c r="AF87" s="127">
        <v>12</v>
      </c>
      <c r="AG87" s="3">
        <v>740.37</v>
      </c>
      <c r="AH87" s="4">
        <v>0.26290000000000002</v>
      </c>
      <c r="AJ87" s="128"/>
      <c r="AL87" s="129"/>
      <c r="AM87" s="5">
        <v>9359.4500000000007</v>
      </c>
      <c r="AN87" s="6">
        <v>935.01</v>
      </c>
    </row>
    <row r="88" spans="1:40" ht="30" x14ac:dyDescent="0.25">
      <c r="A88" s="63" t="s">
        <v>70</v>
      </c>
      <c r="B88" s="63">
        <v>2</v>
      </c>
      <c r="C88" s="63" t="s">
        <v>70</v>
      </c>
      <c r="D88" s="63">
        <v>0</v>
      </c>
      <c r="E88" s="63">
        <v>1</v>
      </c>
      <c r="F88" s="63">
        <v>4</v>
      </c>
      <c r="G88" s="63">
        <v>0</v>
      </c>
      <c r="H88" s="63">
        <v>0</v>
      </c>
      <c r="I88" s="63">
        <v>2</v>
      </c>
      <c r="J88" s="63">
        <v>0</v>
      </c>
      <c r="K88" s="63">
        <v>0</v>
      </c>
      <c r="L88" s="113" t="s">
        <v>77</v>
      </c>
      <c r="M88" s="114" t="s">
        <v>7</v>
      </c>
      <c r="N88" s="115" t="s">
        <v>7</v>
      </c>
      <c r="O88" s="116" t="s">
        <v>316</v>
      </c>
      <c r="P88" s="117" t="s">
        <v>73</v>
      </c>
      <c r="Q88" s="118" t="s">
        <v>323</v>
      </c>
      <c r="R88" s="119" t="s">
        <v>324</v>
      </c>
      <c r="S88" s="120" t="s">
        <v>146</v>
      </c>
      <c r="T88" s="1">
        <v>44</v>
      </c>
      <c r="U88" s="151">
        <v>29.44</v>
      </c>
      <c r="V88" s="122" t="s">
        <v>10</v>
      </c>
      <c r="W88" s="1">
        <f t="shared" si="34"/>
        <v>37.28</v>
      </c>
      <c r="X88" s="2">
        <f t="shared" si="35"/>
        <v>1640.32</v>
      </c>
      <c r="Y88" s="123" t="s">
        <v>75</v>
      </c>
      <c r="Z88" s="63" t="s">
        <v>75</v>
      </c>
      <c r="AA88" s="124">
        <v>271.58</v>
      </c>
      <c r="AB88" s="125">
        <v>0</v>
      </c>
      <c r="AC88" s="126" t="s">
        <v>71</v>
      </c>
      <c r="AD88" s="63" t="s">
        <v>71</v>
      </c>
      <c r="AE88" s="66" t="s">
        <v>106</v>
      </c>
      <c r="AF88" s="127">
        <v>14</v>
      </c>
      <c r="AG88" s="3">
        <v>107.52</v>
      </c>
      <c r="AH88" s="4">
        <v>0.26290000000000002</v>
      </c>
      <c r="AJ88" s="128"/>
      <c r="AL88" s="129"/>
      <c r="AM88" s="5">
        <v>271.58</v>
      </c>
      <c r="AN88" s="6">
        <v>135.79</v>
      </c>
    </row>
    <row r="89" spans="1:40" ht="30" x14ac:dyDescent="0.25">
      <c r="A89" s="63" t="s">
        <v>70</v>
      </c>
      <c r="B89" s="63">
        <v>2</v>
      </c>
      <c r="C89" s="63" t="s">
        <v>70</v>
      </c>
      <c r="D89" s="63">
        <v>0</v>
      </c>
      <c r="E89" s="63">
        <v>1</v>
      </c>
      <c r="F89" s="63">
        <v>4</v>
      </c>
      <c r="G89" s="63">
        <v>0</v>
      </c>
      <c r="H89" s="63">
        <v>0</v>
      </c>
      <c r="I89" s="63">
        <v>3</v>
      </c>
      <c r="J89" s="63">
        <v>0</v>
      </c>
      <c r="K89" s="63">
        <v>0</v>
      </c>
      <c r="L89" s="113" t="s">
        <v>77</v>
      </c>
      <c r="M89" s="114" t="s">
        <v>7</v>
      </c>
      <c r="N89" s="115" t="s">
        <v>7</v>
      </c>
      <c r="O89" s="116" t="s">
        <v>317</v>
      </c>
      <c r="P89" s="117" t="s">
        <v>73</v>
      </c>
      <c r="Q89" s="118" t="s">
        <v>325</v>
      </c>
      <c r="R89" s="119" t="s">
        <v>326</v>
      </c>
      <c r="S89" s="120" t="s">
        <v>146</v>
      </c>
      <c r="T89" s="1">
        <v>44</v>
      </c>
      <c r="U89" s="151">
        <v>53.75</v>
      </c>
      <c r="V89" s="122" t="s">
        <v>10</v>
      </c>
      <c r="W89" s="1">
        <f t="shared" si="34"/>
        <v>68.06</v>
      </c>
      <c r="X89" s="2">
        <f t="shared" si="35"/>
        <v>2994.64</v>
      </c>
      <c r="Y89" s="123" t="s">
        <v>75</v>
      </c>
      <c r="Z89" s="63" t="s">
        <v>75</v>
      </c>
      <c r="AA89" s="124">
        <v>9359.4500000000007</v>
      </c>
      <c r="AB89" s="125">
        <v>0</v>
      </c>
      <c r="AC89" s="126" t="s">
        <v>71</v>
      </c>
      <c r="AD89" s="63" t="s">
        <v>71</v>
      </c>
      <c r="AE89" s="66" t="s">
        <v>107</v>
      </c>
      <c r="AF89" s="127">
        <v>12</v>
      </c>
      <c r="AG89" s="3">
        <v>740.37</v>
      </c>
      <c r="AH89" s="4">
        <v>0.26290000000000002</v>
      </c>
      <c r="AJ89" s="128"/>
      <c r="AL89" s="129"/>
      <c r="AM89" s="5">
        <v>9359.4500000000007</v>
      </c>
      <c r="AN89" s="6">
        <v>935.01</v>
      </c>
    </row>
    <row r="90" spans="1:40" ht="30" x14ac:dyDescent="0.25">
      <c r="A90" s="63" t="s">
        <v>70</v>
      </c>
      <c r="B90" s="63">
        <v>2</v>
      </c>
      <c r="C90" s="63" t="s">
        <v>70</v>
      </c>
      <c r="D90" s="63">
        <v>0</v>
      </c>
      <c r="E90" s="63">
        <v>1</v>
      </c>
      <c r="F90" s="63">
        <v>4</v>
      </c>
      <c r="G90" s="63">
        <v>0</v>
      </c>
      <c r="H90" s="63">
        <v>0</v>
      </c>
      <c r="I90" s="63">
        <v>4</v>
      </c>
      <c r="J90" s="63">
        <v>0</v>
      </c>
      <c r="K90" s="63">
        <v>0</v>
      </c>
      <c r="L90" s="113" t="s">
        <v>77</v>
      </c>
      <c r="M90" s="114" t="s">
        <v>7</v>
      </c>
      <c r="N90" s="115" t="s">
        <v>7</v>
      </c>
      <c r="O90" s="116" t="s">
        <v>318</v>
      </c>
      <c r="P90" s="117" t="s">
        <v>73</v>
      </c>
      <c r="Q90" s="118" t="s">
        <v>327</v>
      </c>
      <c r="R90" s="119" t="s">
        <v>328</v>
      </c>
      <c r="S90" s="120" t="s">
        <v>146</v>
      </c>
      <c r="T90" s="1">
        <v>8</v>
      </c>
      <c r="U90" s="151">
        <v>22.79</v>
      </c>
      <c r="V90" s="122" t="s">
        <v>10</v>
      </c>
      <c r="W90" s="1">
        <f t="shared" si="34"/>
        <v>28.86</v>
      </c>
      <c r="X90" s="2">
        <f t="shared" si="35"/>
        <v>230.88</v>
      </c>
      <c r="Y90" s="123" t="s">
        <v>75</v>
      </c>
      <c r="Z90" s="63" t="s">
        <v>75</v>
      </c>
      <c r="AA90" s="124">
        <v>450.89</v>
      </c>
      <c r="AB90" s="125">
        <v>0</v>
      </c>
      <c r="AC90" s="126" t="s">
        <v>71</v>
      </c>
      <c r="AD90" s="63" t="s">
        <v>71</v>
      </c>
      <c r="AE90" s="66" t="s">
        <v>108</v>
      </c>
      <c r="AF90" s="127">
        <v>6720</v>
      </c>
      <c r="AG90" s="3">
        <v>140.01</v>
      </c>
      <c r="AH90" s="4">
        <v>0.26290000000000002</v>
      </c>
      <c r="AJ90" s="128"/>
      <c r="AL90" s="129"/>
      <c r="AM90" s="5">
        <v>450.89</v>
      </c>
      <c r="AN90" s="6">
        <v>176.82</v>
      </c>
    </row>
    <row r="91" spans="1:40" ht="5.0999999999999996" customHeight="1" x14ac:dyDescent="0.25">
      <c r="A91" s="63">
        <v>-1</v>
      </c>
      <c r="C91" s="63">
        <v>-1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L91" s="113" t="s">
        <v>77</v>
      </c>
      <c r="M91" s="133"/>
      <c r="N91" s="134"/>
      <c r="O91" s="133"/>
      <c r="P91" s="135"/>
      <c r="Q91" s="135"/>
      <c r="R91" s="135"/>
      <c r="S91" s="135"/>
      <c r="T91" s="135"/>
      <c r="U91" s="135"/>
      <c r="V91" s="135"/>
      <c r="W91" s="135"/>
      <c r="X91" s="134"/>
      <c r="AG91" s="136"/>
      <c r="AH91" s="137"/>
      <c r="AJ91" s="138"/>
      <c r="AL91" s="136"/>
      <c r="AM91" s="139"/>
      <c r="AN91" s="137"/>
    </row>
    <row r="95" spans="1:40" ht="30" customHeight="1" x14ac:dyDescent="0.25">
      <c r="O95" s="153"/>
      <c r="P95" s="153"/>
      <c r="Q95" s="153"/>
      <c r="S95" s="141"/>
      <c r="T95" s="141"/>
      <c r="U95" s="141"/>
      <c r="V95" s="141"/>
      <c r="W95" s="142"/>
    </row>
    <row r="96" spans="1:40" x14ac:dyDescent="0.25">
      <c r="O96" s="143" t="s">
        <v>115</v>
      </c>
      <c r="S96" s="144" t="s">
        <v>116</v>
      </c>
      <c r="T96" s="144"/>
      <c r="U96" s="144"/>
      <c r="V96" s="144"/>
    </row>
    <row r="97" spans="15:23" x14ac:dyDescent="0.25">
      <c r="S97" s="75" t="s">
        <v>117</v>
      </c>
      <c r="T97" s="155"/>
      <c r="U97" s="155"/>
      <c r="V97" s="155"/>
      <c r="W97" s="155"/>
    </row>
    <row r="98" spans="15:23" x14ac:dyDescent="0.25">
      <c r="O98" s="152">
        <f ca="1">TODAY()</f>
        <v>45748</v>
      </c>
      <c r="P98" s="152"/>
      <c r="Q98" s="152"/>
      <c r="S98" s="75" t="s">
        <v>118</v>
      </c>
      <c r="T98" s="155"/>
      <c r="U98" s="155"/>
      <c r="V98" s="155"/>
      <c r="W98" s="155"/>
    </row>
    <row r="99" spans="15:23" x14ac:dyDescent="0.25">
      <c r="O99" s="147" t="s">
        <v>119</v>
      </c>
      <c r="P99" s="148"/>
      <c r="Q99" s="148"/>
      <c r="S99" s="75"/>
      <c r="T99" s="149"/>
      <c r="U99" s="145"/>
      <c r="V99" s="145"/>
    </row>
  </sheetData>
  <sheetProtection algorithmName="SHA-512" hashValue="cq+816u/czP6nEybHBj8/B7u+A6MKRLIm6lSP9wPxbe4+HlSguO1LzAVKI+kly/XWL2q6HBvIzsFOiSAr1OUhw==" saltValue="Go1JbK6l8iVK3Atn8WQm7A==" spinCount="100000" sheet="1" scenarios="1"/>
  <mergeCells count="23">
    <mergeCell ref="AE5:AF5"/>
    <mergeCell ref="O7:P7"/>
    <mergeCell ref="S7:U7"/>
    <mergeCell ref="AJ7:AJ11"/>
    <mergeCell ref="AL7:AL11"/>
    <mergeCell ref="Z8:Z12"/>
    <mergeCell ref="AA12:AB12"/>
    <mergeCell ref="F8:K8"/>
    <mergeCell ref="L8:L12"/>
    <mergeCell ref="O8:P8"/>
    <mergeCell ref="S8:U8"/>
    <mergeCell ref="Y8:Y12"/>
    <mergeCell ref="F9:K9"/>
    <mergeCell ref="O98:Q98"/>
    <mergeCell ref="S1:X5"/>
    <mergeCell ref="Q4:R4"/>
    <mergeCell ref="Q5:R5"/>
    <mergeCell ref="O15:R15"/>
    <mergeCell ref="O95:Q95"/>
    <mergeCell ref="O4:P4"/>
    <mergeCell ref="O5:P5"/>
    <mergeCell ref="T98:W98"/>
    <mergeCell ref="T97:W97"/>
  </mergeCells>
  <phoneticPr fontId="30" type="noConversion"/>
  <conditionalFormatting sqref="M14 M16:M90">
    <cfRule type="cellIs" dxfId="69" priority="121" stopIfTrue="1" operator="notEqual">
      <formula>$N14</formula>
    </cfRule>
  </conditionalFormatting>
  <conditionalFormatting sqref="N14:O14 R14 W14:X14 R16:R90 W16:X90 N16:O90">
    <cfRule type="expression" dxfId="68" priority="122" stopIfTrue="1">
      <formula>$C14=1</formula>
    </cfRule>
    <cfRule type="expression" dxfId="67" priority="123" stopIfTrue="1">
      <formula>OR($C14=0,$C14=2,$C14=3,$C14=4)</formula>
    </cfRule>
  </conditionalFormatting>
  <conditionalFormatting sqref="O8:P8">
    <cfRule type="expression" dxfId="66" priority="138" stopIfTrue="1">
      <formula>ISERROR(INDIRECT($F$9))</formula>
    </cfRule>
  </conditionalFormatting>
  <conditionalFormatting sqref="P14:Q14 S14:T14 Y14 AG14:AH14">
    <cfRule type="expression" dxfId="65" priority="127" stopIfTrue="1">
      <formula>$C14=1</formula>
    </cfRule>
    <cfRule type="expression" dxfId="64" priority="128" stopIfTrue="1">
      <formula>OR($C14=0,$C14=2,$C14=3,$C14=4)</formula>
    </cfRule>
  </conditionalFormatting>
  <conditionalFormatting sqref="P16:Q90 S16:T90 Y16:Y90 AG16:AH90">
    <cfRule type="expression" dxfId="63" priority="7" stopIfTrue="1">
      <formula>$C16=1</formula>
    </cfRule>
  </conditionalFormatting>
  <conditionalFormatting sqref="P16:Q90 S16:V90 Y16:Y90 AG16:AH90">
    <cfRule type="expression" dxfId="62" priority="8" stopIfTrue="1">
      <formula>OR($C16=0,$C16=2,$C16=3,$C16=4)</formula>
    </cfRule>
  </conditionalFormatting>
  <conditionalFormatting sqref="S7:V8">
    <cfRule type="expression" dxfId="61" priority="139" stopIfTrue="1">
      <formula>TIPOORCAMENTO="Proposto"</formula>
    </cfRule>
  </conditionalFormatting>
  <conditionalFormatting sqref="S9:V9">
    <cfRule type="expression" dxfId="60" priority="120" stopIfTrue="1">
      <formula>TIPOORCAMENTO="Proposto"</formula>
    </cfRule>
  </conditionalFormatting>
  <conditionalFormatting sqref="U14:V14">
    <cfRule type="expression" dxfId="59" priority="124" stopIfTrue="1">
      <formula>$C14=1</formula>
    </cfRule>
    <cfRule type="expression" dxfId="58" priority="125" stopIfTrue="1">
      <formula>OR($C14=0,$C14=2,$C14=3,$C14=4)</formula>
    </cfRule>
    <cfRule type="expression" dxfId="57" priority="126" stopIfTrue="1">
      <formula>AND(TIPOORCAMENTO="Licitado",$C14&lt;&gt;"L",$C14&lt;&gt;-1)</formula>
    </cfRule>
  </conditionalFormatting>
  <conditionalFormatting sqref="U16:V90">
    <cfRule type="expression" dxfId="56" priority="4" stopIfTrue="1">
      <formula>$C16=1</formula>
    </cfRule>
    <cfRule type="expression" dxfId="55" priority="40" stopIfTrue="1">
      <formula>AND(TIPOORCAMENTO="Licitado",$C16&lt;&gt;"L",$C16&lt;&gt;-1)</formula>
    </cfRule>
  </conditionalFormatting>
  <conditionalFormatting sqref="AJ7:AJ91">
    <cfRule type="expression" dxfId="54" priority="9" stopIfTrue="1">
      <formula>OR(ACOMPANHAMENTO&lt;&gt;"BM",TIPOORCAMENTO="Licitado")</formula>
    </cfRule>
    <cfRule type="expression" dxfId="53" priority="10" stopIfTrue="1">
      <formula>$C7=1</formula>
    </cfRule>
    <cfRule type="expression" dxfId="52" priority="11" stopIfTrue="1">
      <formula>OR(AND(ISNUMBER($C7),$C7=0),$C7=2,$C7=3,$C7=4)</formula>
    </cfRule>
  </conditionalFormatting>
  <conditionalFormatting sqref="AL7:AL91">
    <cfRule type="expression" dxfId="51" priority="13" stopIfTrue="1">
      <formula>$C7=1</formula>
    </cfRule>
    <cfRule type="expression" dxfId="50" priority="14" stopIfTrue="1">
      <formula>OR(AND(ISNUMBER($C7),$C7=0),$C7=2,$C7=3,$C7=4)</formula>
    </cfRule>
  </conditionalFormatting>
  <conditionalFormatting sqref="AL7:AN91">
    <cfRule type="expression" dxfId="49" priority="12" stopIfTrue="1">
      <formula>TIPOORCAMENTO="PROPOSTO"</formula>
    </cfRule>
  </conditionalFormatting>
  <conditionalFormatting sqref="AM7:AN91">
    <cfRule type="expression" dxfId="48" priority="16" stopIfTrue="1">
      <formula>$C7=1</formula>
    </cfRule>
    <cfRule type="expression" dxfId="47" priority="17" stopIfTrue="1">
      <formula>OR(AND(ISNUMBER($C7),$C7=0),$C7=2,$C7=3,$C7=4)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9F2-AE3D-4F56-94A1-11FAD917919D}">
  <sheetPr>
    <pageSetUpPr fitToPage="1"/>
  </sheetPr>
  <dimension ref="A1:W49"/>
  <sheetViews>
    <sheetView workbookViewId="0">
      <selection activeCell="E55" sqref="E55"/>
    </sheetView>
  </sheetViews>
  <sheetFormatPr defaultRowHeight="15" x14ac:dyDescent="0.25"/>
  <cols>
    <col min="1" max="1" width="7.140625" style="63" customWidth="1"/>
    <col min="2" max="2" width="14.5703125" style="63" customWidth="1"/>
    <col min="3" max="3" width="12" style="63" customWidth="1"/>
    <col min="4" max="4" width="11" style="63" customWidth="1"/>
    <col min="5" max="5" width="11.42578125" style="63" customWidth="1"/>
    <col min="6" max="6" width="10.7109375" style="63" customWidth="1"/>
    <col min="7" max="13" width="11" style="63" customWidth="1"/>
    <col min="14" max="18" width="11" style="63" hidden="1" customWidth="1"/>
    <col min="19" max="19" width="10.5703125" style="63" bestFit="1" customWidth="1"/>
    <col min="20" max="20" width="9.140625" style="63"/>
    <col min="21" max="21" width="15.5703125" style="63" customWidth="1"/>
    <col min="22" max="16384" width="9.140625" style="63"/>
  </cols>
  <sheetData>
    <row r="1" spans="1:18" x14ac:dyDescent="0.25">
      <c r="E1" s="156" t="s">
        <v>120</v>
      </c>
      <c r="F1" s="156"/>
      <c r="G1" s="156"/>
      <c r="H1" s="156"/>
    </row>
    <row r="2" spans="1:18" x14ac:dyDescent="0.25">
      <c r="I2" s="56" t="s">
        <v>334</v>
      </c>
      <c r="J2" s="56"/>
      <c r="K2" s="56"/>
    </row>
    <row r="3" spans="1:18" x14ac:dyDescent="0.25">
      <c r="D3" s="194">
        <f>ORÇAMENTO!Q5</f>
        <v>0</v>
      </c>
      <c r="E3" s="194"/>
      <c r="F3" s="194"/>
      <c r="G3" s="194"/>
      <c r="H3" s="194"/>
      <c r="I3" s="56"/>
      <c r="J3" s="56"/>
      <c r="K3" s="56"/>
    </row>
    <row r="4" spans="1:18" x14ac:dyDescent="0.25">
      <c r="D4" s="157" t="s">
        <v>121</v>
      </c>
      <c r="E4" s="158">
        <f>ORÇAMENTO!O5</f>
        <v>0</v>
      </c>
      <c r="F4" s="158"/>
      <c r="G4" s="158"/>
      <c r="H4" s="158"/>
      <c r="I4" s="56"/>
      <c r="J4" s="56"/>
      <c r="K4" s="56"/>
    </row>
    <row r="5" spans="1:18" x14ac:dyDescent="0.25">
      <c r="I5" s="56"/>
      <c r="J5" s="56"/>
      <c r="K5" s="56"/>
    </row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x14ac:dyDescent="0.25">
      <c r="A12" s="159" t="s">
        <v>51</v>
      </c>
      <c r="B12" s="160" t="s">
        <v>54</v>
      </c>
      <c r="C12" s="161"/>
      <c r="D12" s="161"/>
      <c r="E12" s="58" t="s">
        <v>122</v>
      </c>
      <c r="F12" s="59" t="s">
        <v>123</v>
      </c>
      <c r="G12" s="162">
        <v>1</v>
      </c>
      <c r="H12" s="162">
        <v>2</v>
      </c>
      <c r="I12" s="162">
        <v>3</v>
      </c>
      <c r="J12" s="162">
        <v>4</v>
      </c>
      <c r="K12" s="162">
        <v>5</v>
      </c>
      <c r="L12" s="162">
        <v>6</v>
      </c>
      <c r="M12" s="162">
        <v>7</v>
      </c>
      <c r="N12" s="162">
        <v>8</v>
      </c>
      <c r="O12" s="162">
        <v>9</v>
      </c>
      <c r="P12" s="162">
        <v>10</v>
      </c>
      <c r="Q12" s="162">
        <v>11</v>
      </c>
      <c r="R12" s="163">
        <v>12</v>
      </c>
    </row>
    <row r="13" spans="1:18" x14ac:dyDescent="0.25">
      <c r="A13" s="159"/>
      <c r="B13" s="160"/>
      <c r="C13" s="164"/>
      <c r="D13" s="164"/>
      <c r="E13" s="58"/>
      <c r="F13" s="59"/>
      <c r="G13" s="165"/>
      <c r="H13" s="165"/>
      <c r="I13" s="165"/>
      <c r="J13" s="165"/>
      <c r="K13" s="165"/>
      <c r="L13" s="165"/>
      <c r="M13" s="165"/>
      <c r="N13" s="165">
        <v>45383</v>
      </c>
      <c r="O13" s="165">
        <v>45413</v>
      </c>
      <c r="P13" s="165">
        <v>45444</v>
      </c>
      <c r="Q13" s="165">
        <v>45474</v>
      </c>
      <c r="R13" s="166">
        <v>45505</v>
      </c>
    </row>
    <row r="14" spans="1:18" x14ac:dyDescent="0.25">
      <c r="A14" s="167" t="s">
        <v>78</v>
      </c>
      <c r="B14" s="168" t="str">
        <f>ORÇAMENTO!R8</f>
        <v>REFORMA ESCOLA IRMÃ NELI</v>
      </c>
      <c r="C14" s="168"/>
      <c r="D14" s="168"/>
      <c r="E14" s="18">
        <f>ORÇAMENTO!X16</f>
        <v>374774.62</v>
      </c>
      <c r="F14" s="19" t="s">
        <v>124</v>
      </c>
      <c r="G14" s="20">
        <f>SUMPRODUCT($E$16:$E$29*G16:G29)/$E$14</f>
        <v>6.9286175248473358E-2</v>
      </c>
      <c r="H14" s="21">
        <f t="shared" ref="H14:M14" si="0">SUMPRODUCT($E$16:$E$29*H16:H29)/$E$14</f>
        <v>0.33512173262960021</v>
      </c>
      <c r="I14" s="21">
        <f t="shared" si="0"/>
        <v>0.35325182905928904</v>
      </c>
      <c r="J14" s="21">
        <f t="shared" si="0"/>
        <v>0.1208385989424791</v>
      </c>
      <c r="K14" s="21">
        <f t="shared" si="0"/>
        <v>5.864255162209224E-2</v>
      </c>
      <c r="L14" s="21">
        <f t="shared" si="0"/>
        <v>3.8960695897710472E-2</v>
      </c>
      <c r="M14" s="21">
        <f t="shared" si="0"/>
        <v>2.3898416600355698E-2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</row>
    <row r="15" spans="1:18" x14ac:dyDescent="0.25">
      <c r="A15" s="169"/>
      <c r="B15" s="170" t="s">
        <v>71</v>
      </c>
      <c r="C15" s="170"/>
      <c r="D15" s="170"/>
      <c r="E15" s="23"/>
      <c r="F15" s="24"/>
      <c r="G15" s="17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3"/>
    </row>
    <row r="16" spans="1:18" x14ac:dyDescent="0.25">
      <c r="A16" s="167" t="s">
        <v>79</v>
      </c>
      <c r="B16" s="168" t="str">
        <f>ORÇAMENTO!R17</f>
        <v>SERVIÇOS PRELIMINARES</v>
      </c>
      <c r="C16" s="168"/>
      <c r="D16" s="168"/>
      <c r="E16" s="18">
        <f>ORÇAMENTO!X17</f>
        <v>25966.7</v>
      </c>
      <c r="F16" s="19" t="s">
        <v>124</v>
      </c>
      <c r="G16" s="27">
        <v>1.0000000000000002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1">
        <v>0</v>
      </c>
      <c r="O16" s="21">
        <v>0</v>
      </c>
      <c r="P16" s="21">
        <v>0</v>
      </c>
      <c r="Q16" s="21">
        <v>0</v>
      </c>
      <c r="R16" s="22">
        <v>0</v>
      </c>
    </row>
    <row r="17" spans="1:21" x14ac:dyDescent="0.25">
      <c r="A17" s="169"/>
      <c r="B17" s="170" t="s">
        <v>71</v>
      </c>
      <c r="C17" s="170"/>
      <c r="D17" s="170"/>
      <c r="E17" s="23"/>
      <c r="F17" s="24"/>
      <c r="G17" s="25"/>
      <c r="H17" s="26"/>
      <c r="I17" s="26"/>
      <c r="J17" s="26"/>
      <c r="K17" s="26"/>
      <c r="L17" s="26"/>
      <c r="M17" s="26"/>
      <c r="N17" s="172"/>
      <c r="O17" s="172"/>
      <c r="P17" s="172"/>
      <c r="Q17" s="172"/>
      <c r="R17" s="173"/>
    </row>
    <row r="18" spans="1:21" x14ac:dyDescent="0.25">
      <c r="A18" s="167" t="s">
        <v>92</v>
      </c>
      <c r="B18" s="168" t="str">
        <f>ORÇAMENTO!R27</f>
        <v>COBERTURA</v>
      </c>
      <c r="C18" s="168"/>
      <c r="D18" s="168"/>
      <c r="E18" s="18">
        <f>ORÇAMENTO!X27</f>
        <v>251190.24000000002</v>
      </c>
      <c r="F18" s="19" t="s">
        <v>124</v>
      </c>
      <c r="G18" s="27">
        <v>0</v>
      </c>
      <c r="H18" s="28">
        <v>0.5</v>
      </c>
      <c r="I18" s="28">
        <v>0.5</v>
      </c>
      <c r="J18" s="28">
        <v>0</v>
      </c>
      <c r="K18" s="28">
        <v>0</v>
      </c>
      <c r="L18" s="28">
        <v>0</v>
      </c>
      <c r="M18" s="28">
        <v>0</v>
      </c>
      <c r="N18" s="21">
        <v>0</v>
      </c>
      <c r="O18" s="21">
        <v>0</v>
      </c>
      <c r="P18" s="21">
        <v>0</v>
      </c>
      <c r="Q18" s="21">
        <v>0</v>
      </c>
      <c r="R18" s="22">
        <v>0</v>
      </c>
    </row>
    <row r="19" spans="1:21" x14ac:dyDescent="0.25">
      <c r="A19" s="169"/>
      <c r="B19" s="170" t="s">
        <v>71</v>
      </c>
      <c r="C19" s="170"/>
      <c r="D19" s="170"/>
      <c r="E19" s="23"/>
      <c r="F19" s="24"/>
      <c r="G19" s="25"/>
      <c r="H19" s="26"/>
      <c r="I19" s="26"/>
      <c r="J19" s="26"/>
      <c r="K19" s="26"/>
      <c r="L19" s="26"/>
      <c r="M19" s="26"/>
      <c r="N19" s="172"/>
      <c r="O19" s="172"/>
      <c r="P19" s="172"/>
      <c r="Q19" s="172"/>
      <c r="R19" s="173"/>
    </row>
    <row r="20" spans="1:21" x14ac:dyDescent="0.25">
      <c r="A20" s="167" t="s">
        <v>99</v>
      </c>
      <c r="B20" s="168" t="str">
        <f>ORÇAMENTO!R36</f>
        <v>PAREDE CORTA FOGO</v>
      </c>
      <c r="C20" s="168"/>
      <c r="D20" s="168"/>
      <c r="E20" s="18">
        <f>ORÇAMENTO!X36</f>
        <v>6794.7</v>
      </c>
      <c r="F20" s="19" t="s">
        <v>124</v>
      </c>
      <c r="G20" s="27">
        <v>0</v>
      </c>
      <c r="H20" s="28">
        <v>0</v>
      </c>
      <c r="I20" s="28">
        <v>1</v>
      </c>
      <c r="J20" s="28">
        <v>0</v>
      </c>
      <c r="K20" s="28">
        <v>0</v>
      </c>
      <c r="L20" s="28">
        <v>0</v>
      </c>
      <c r="M20" s="28">
        <v>0</v>
      </c>
      <c r="N20" s="21">
        <v>0</v>
      </c>
      <c r="O20" s="21">
        <v>0</v>
      </c>
      <c r="P20" s="21">
        <v>0</v>
      </c>
      <c r="Q20" s="21">
        <v>0</v>
      </c>
      <c r="R20" s="22">
        <v>0</v>
      </c>
    </row>
    <row r="21" spans="1:21" x14ac:dyDescent="0.25">
      <c r="A21" s="169"/>
      <c r="B21" s="170" t="s">
        <v>71</v>
      </c>
      <c r="C21" s="170"/>
      <c r="D21" s="170"/>
      <c r="E21" s="23"/>
      <c r="F21" s="24"/>
      <c r="G21" s="25"/>
      <c r="H21" s="26"/>
      <c r="I21" s="26"/>
      <c r="J21" s="26"/>
      <c r="K21" s="26"/>
      <c r="L21" s="26"/>
      <c r="M21" s="26"/>
      <c r="N21" s="172"/>
      <c r="O21" s="172"/>
      <c r="P21" s="172"/>
      <c r="Q21" s="172"/>
      <c r="R21" s="173"/>
    </row>
    <row r="22" spans="1:21" x14ac:dyDescent="0.25">
      <c r="A22" s="167" t="s">
        <v>103</v>
      </c>
      <c r="B22" s="168" t="str">
        <f>ORÇAMENTO!R46</f>
        <v>CALHAS</v>
      </c>
      <c r="C22" s="168"/>
      <c r="D22" s="168"/>
      <c r="E22" s="18">
        <f>ORÇAMENTO!X46</f>
        <v>45287.240000000005</v>
      </c>
      <c r="F22" s="19" t="s">
        <v>124</v>
      </c>
      <c r="G22" s="27">
        <v>0</v>
      </c>
      <c r="H22" s="28">
        <v>0</v>
      </c>
      <c r="I22" s="28"/>
      <c r="J22" s="28">
        <v>1</v>
      </c>
      <c r="K22" s="28">
        <v>0</v>
      </c>
      <c r="L22" s="28">
        <v>0</v>
      </c>
      <c r="M22" s="28">
        <v>0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</row>
    <row r="23" spans="1:21" x14ac:dyDescent="0.25">
      <c r="A23" s="169"/>
      <c r="B23" s="170" t="s">
        <v>71</v>
      </c>
      <c r="C23" s="170"/>
      <c r="D23" s="170"/>
      <c r="E23" s="23"/>
      <c r="F23" s="24"/>
      <c r="G23" s="25"/>
      <c r="H23" s="26"/>
      <c r="I23" s="26"/>
      <c r="J23" s="26"/>
      <c r="K23" s="26"/>
      <c r="L23" s="26"/>
      <c r="M23" s="26"/>
      <c r="N23" s="172"/>
      <c r="O23" s="172"/>
      <c r="P23" s="172"/>
      <c r="Q23" s="172"/>
      <c r="R23" s="173"/>
    </row>
    <row r="24" spans="1:21" x14ac:dyDescent="0.25">
      <c r="A24" s="167" t="s">
        <v>109</v>
      </c>
      <c r="B24" s="168" t="str">
        <f>ORÇAMENTO!R53</f>
        <v>FORRO</v>
      </c>
      <c r="C24" s="168"/>
      <c r="D24" s="168"/>
      <c r="E24" s="18">
        <f>ORÇAMENTO!X53</f>
        <v>21977.74</v>
      </c>
      <c r="F24" s="19" t="s">
        <v>124</v>
      </c>
      <c r="G24" s="27">
        <v>0</v>
      </c>
      <c r="H24" s="28">
        <v>0</v>
      </c>
      <c r="I24" s="28">
        <v>0</v>
      </c>
      <c r="J24" s="28"/>
      <c r="K24" s="28">
        <v>1</v>
      </c>
      <c r="L24" s="28">
        <v>0</v>
      </c>
      <c r="M24" s="28">
        <v>0</v>
      </c>
      <c r="N24" s="21">
        <v>0</v>
      </c>
      <c r="O24" s="21">
        <v>0</v>
      </c>
      <c r="P24" s="21">
        <v>0</v>
      </c>
      <c r="Q24" s="21">
        <v>0</v>
      </c>
      <c r="R24" s="22">
        <v>0</v>
      </c>
    </row>
    <row r="25" spans="1:21" x14ac:dyDescent="0.25">
      <c r="A25" s="169"/>
      <c r="B25" s="170" t="s">
        <v>71</v>
      </c>
      <c r="C25" s="170"/>
      <c r="D25" s="170"/>
      <c r="E25" s="23"/>
      <c r="F25" s="24"/>
      <c r="G25" s="25"/>
      <c r="H25" s="26"/>
      <c r="I25" s="26"/>
      <c r="J25" s="26"/>
      <c r="K25" s="26"/>
      <c r="L25" s="26"/>
      <c r="M25" s="26"/>
      <c r="N25" s="172"/>
      <c r="O25" s="172"/>
      <c r="P25" s="172"/>
      <c r="Q25" s="172"/>
      <c r="R25" s="173"/>
    </row>
    <row r="26" spans="1:21" x14ac:dyDescent="0.25">
      <c r="A26" s="174" t="s">
        <v>248</v>
      </c>
      <c r="B26" s="175" t="str">
        <f>ORÇAMENTO!R60</f>
        <v>COZINHA</v>
      </c>
      <c r="C26" s="175"/>
      <c r="D26" s="175"/>
      <c r="E26" s="18">
        <f>ORÇAMENTO!X60</f>
        <v>14601.480000000001</v>
      </c>
      <c r="F26" s="19" t="s">
        <v>124</v>
      </c>
      <c r="G26" s="27">
        <f>SUMPRODUCT($E$28:$E$30*G28:G30)/$E$26</f>
        <v>0</v>
      </c>
      <c r="H26" s="28">
        <f>SUMPRODUCT($E$28:$E$30*H28:H30)/$E$26</f>
        <v>0</v>
      </c>
      <c r="I26" s="28">
        <f t="shared" ref="I26:J26" si="1">SUMPRODUCT($E$28:$E$30*I28:I30)/$E$26</f>
        <v>0</v>
      </c>
      <c r="J26" s="28">
        <f t="shared" si="1"/>
        <v>0</v>
      </c>
      <c r="K26" s="28">
        <f t="shared" ref="K26" si="2">K45</f>
        <v>0</v>
      </c>
      <c r="L26" s="28">
        <v>1</v>
      </c>
      <c r="M26" s="28">
        <v>0</v>
      </c>
      <c r="N26" s="21">
        <v>0</v>
      </c>
      <c r="O26" s="21">
        <v>0</v>
      </c>
      <c r="P26" s="21">
        <v>0</v>
      </c>
      <c r="Q26" s="21">
        <v>0</v>
      </c>
      <c r="R26" s="22">
        <v>0</v>
      </c>
    </row>
    <row r="27" spans="1:21" x14ac:dyDescent="0.25">
      <c r="A27" s="176"/>
      <c r="B27" s="177"/>
      <c r="C27" s="177"/>
      <c r="D27" s="177"/>
      <c r="E27" s="23"/>
      <c r="F27" s="24"/>
      <c r="G27" s="25"/>
      <c r="H27" s="26"/>
      <c r="I27" s="26"/>
      <c r="J27" s="26"/>
      <c r="K27" s="26"/>
      <c r="L27" s="26"/>
      <c r="M27" s="26"/>
      <c r="N27" s="172"/>
      <c r="O27" s="172"/>
      <c r="P27" s="172"/>
      <c r="Q27" s="172"/>
      <c r="R27" s="173"/>
    </row>
    <row r="28" spans="1:21" x14ac:dyDescent="0.25">
      <c r="A28" s="167" t="s">
        <v>312</v>
      </c>
      <c r="B28" s="168" t="str">
        <f>ORÇAMENTO!R84</f>
        <v>ILUMINAÇÃO DE EMERGÊNCIA</v>
      </c>
      <c r="C28" s="168"/>
      <c r="D28" s="168"/>
      <c r="E28" s="18">
        <f>ORÇAMENTO!X84</f>
        <v>8956.5199999999986</v>
      </c>
      <c r="F28" s="19" t="s">
        <v>124</v>
      </c>
      <c r="G28" s="27"/>
      <c r="H28" s="28"/>
      <c r="I28" s="28"/>
      <c r="J28" s="28"/>
      <c r="K28" s="28">
        <v>0</v>
      </c>
      <c r="L28" s="28">
        <v>0</v>
      </c>
      <c r="M28" s="28">
        <v>1</v>
      </c>
      <c r="N28" s="21">
        <v>0</v>
      </c>
      <c r="O28" s="21">
        <v>0</v>
      </c>
      <c r="P28" s="21">
        <v>0</v>
      </c>
      <c r="Q28" s="21">
        <v>0</v>
      </c>
      <c r="R28" s="22">
        <v>0</v>
      </c>
    </row>
    <row r="29" spans="1:21" x14ac:dyDescent="0.25">
      <c r="A29" s="169"/>
      <c r="B29" s="170"/>
      <c r="C29" s="170"/>
      <c r="D29" s="170"/>
      <c r="E29" s="23"/>
      <c r="F29" s="24"/>
      <c r="G29" s="25"/>
      <c r="H29" s="26"/>
      <c r="I29" s="26"/>
      <c r="J29" s="26"/>
      <c r="K29" s="26"/>
      <c r="L29" s="26"/>
      <c r="M29" s="26"/>
      <c r="N29" s="172"/>
      <c r="O29" s="172"/>
      <c r="P29" s="172"/>
      <c r="Q29" s="172"/>
      <c r="R29" s="173"/>
    </row>
    <row r="30" spans="1:21" hidden="1" x14ac:dyDescent="0.25">
      <c r="A30" s="167" t="s">
        <v>125</v>
      </c>
      <c r="B30" s="168"/>
      <c r="C30" s="168"/>
      <c r="D30" s="168"/>
      <c r="E30" s="18"/>
      <c r="F30" s="19" t="s">
        <v>124</v>
      </c>
      <c r="G30" s="20"/>
      <c r="H30" s="21"/>
      <c r="I30" s="21"/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2">
        <v>0</v>
      </c>
    </row>
    <row r="31" spans="1:21" hidden="1" x14ac:dyDescent="0.25">
      <c r="A31" s="169"/>
      <c r="B31" s="170" t="s">
        <v>71</v>
      </c>
      <c r="C31" s="170"/>
      <c r="D31" s="170"/>
      <c r="E31" s="23"/>
      <c r="F31" s="24"/>
      <c r="G31" s="171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3"/>
      <c r="U31" s="178"/>
    </row>
    <row r="32" spans="1:21" x14ac:dyDescent="0.25">
      <c r="A32" s="179"/>
      <c r="B32" s="180"/>
      <c r="C32" s="180"/>
      <c r="D32" s="180"/>
      <c r="E32" s="29"/>
      <c r="F32" s="29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1"/>
    </row>
    <row r="33" spans="1:23" ht="15" customHeight="1" x14ac:dyDescent="0.25">
      <c r="A33" s="182" t="s">
        <v>126</v>
      </c>
      <c r="B33" s="183">
        <f>ORÇAMENTO!X16</f>
        <v>374774.62</v>
      </c>
      <c r="C33" s="184"/>
      <c r="D33" s="185"/>
      <c r="E33" s="30"/>
      <c r="F33" s="31" t="s">
        <v>127</v>
      </c>
      <c r="G33" s="32">
        <f>SUMPRODUCT($E$16:$E$25*G16:G25)/$B$33+SUMPRODUCT($E$26:$E$30*G26:G30)/$B$33</f>
        <v>6.9286175248473358E-2</v>
      </c>
      <c r="H33" s="33">
        <f t="shared" ref="H33:M33" si="3">SUMPRODUCT($E$16:$E$25*H16:H25)/$B$33+SUMPRODUCT($E$26:$E$30*H26:H30)/$B$33</f>
        <v>0.33512173262960021</v>
      </c>
      <c r="I33" s="33">
        <f t="shared" si="3"/>
        <v>0.35325182905928904</v>
      </c>
      <c r="J33" s="33">
        <f t="shared" si="3"/>
        <v>0.1208385989424791</v>
      </c>
      <c r="K33" s="33">
        <f t="shared" si="3"/>
        <v>5.864255162209224E-2</v>
      </c>
      <c r="L33" s="33">
        <f t="shared" si="3"/>
        <v>3.8960695897710472E-2</v>
      </c>
      <c r="M33" s="33">
        <f t="shared" si="3"/>
        <v>2.3898416600355698E-2</v>
      </c>
      <c r="N33" s="33">
        <v>0</v>
      </c>
      <c r="O33" s="33">
        <v>0</v>
      </c>
      <c r="P33" s="33">
        <v>0</v>
      </c>
      <c r="Q33" s="33">
        <v>0</v>
      </c>
      <c r="R33" s="34">
        <v>0</v>
      </c>
      <c r="S33" s="71"/>
      <c r="U33" s="63" t="s">
        <v>128</v>
      </c>
    </row>
    <row r="34" spans="1:23" ht="15" hidden="1" customHeight="1" x14ac:dyDescent="0.25">
      <c r="A34" s="182"/>
      <c r="B34" s="182"/>
      <c r="C34" s="182"/>
      <c r="D34" s="186"/>
      <c r="E34" s="35"/>
      <c r="F34" s="36" t="s">
        <v>129</v>
      </c>
      <c r="G34" s="37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9">
        <v>0</v>
      </c>
    </row>
    <row r="35" spans="1:23" x14ac:dyDescent="0.25">
      <c r="A35" s="187"/>
      <c r="B35" s="188"/>
      <c r="C35" s="188"/>
      <c r="D35" s="189" t="s">
        <v>130</v>
      </c>
      <c r="E35" s="40"/>
      <c r="F35" s="41"/>
      <c r="G35" s="42"/>
      <c r="H35" s="43"/>
      <c r="I35" s="43"/>
      <c r="J35" s="43"/>
      <c r="K35" s="43"/>
      <c r="L35" s="43"/>
      <c r="M35" s="43"/>
      <c r="N35" s="43">
        <v>0</v>
      </c>
      <c r="O35" s="43">
        <v>0</v>
      </c>
      <c r="P35" s="43">
        <v>0</v>
      </c>
      <c r="Q35" s="43">
        <v>0</v>
      </c>
      <c r="R35" s="44">
        <v>0</v>
      </c>
    </row>
    <row r="36" spans="1:23" hidden="1" x14ac:dyDescent="0.25">
      <c r="A36" s="187"/>
      <c r="B36" s="188"/>
      <c r="C36" s="188"/>
      <c r="D36" s="189"/>
      <c r="E36" s="45"/>
      <c r="F36" s="46" t="s">
        <v>131</v>
      </c>
      <c r="G36" s="47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9">
        <v>0</v>
      </c>
    </row>
    <row r="37" spans="1:23" x14ac:dyDescent="0.25">
      <c r="A37" s="188"/>
      <c r="B37" s="188"/>
      <c r="C37" s="188"/>
      <c r="D37" s="190"/>
      <c r="E37" s="50"/>
      <c r="F37" s="51" t="s">
        <v>132</v>
      </c>
      <c r="G37" s="52">
        <f>$B$33*G33</f>
        <v>25966.700000000008</v>
      </c>
      <c r="H37" s="53">
        <f t="shared" ref="H37:K37" si="4">$B$33*H33</f>
        <v>125595.12000000002</v>
      </c>
      <c r="I37" s="53">
        <f t="shared" si="4"/>
        <v>132389.82</v>
      </c>
      <c r="J37" s="53">
        <f t="shared" si="4"/>
        <v>45287.240000000005</v>
      </c>
      <c r="K37" s="53">
        <f t="shared" si="4"/>
        <v>21977.74</v>
      </c>
      <c r="L37" s="53">
        <f t="shared" ref="L37:M37" si="5">$B$33*L33</f>
        <v>14601.480000000001</v>
      </c>
      <c r="M37" s="53">
        <f t="shared" si="5"/>
        <v>8956.5199999999986</v>
      </c>
      <c r="N37" s="53">
        <v>0</v>
      </c>
      <c r="O37" s="53">
        <v>0</v>
      </c>
      <c r="P37" s="53">
        <v>0</v>
      </c>
      <c r="Q37" s="53">
        <v>0</v>
      </c>
      <c r="R37" s="54">
        <v>0</v>
      </c>
      <c r="S37" s="178"/>
      <c r="U37" s="191">
        <f>B33-SUM(G37:M37)</f>
        <v>0</v>
      </c>
      <c r="W37" s="63" t="s">
        <v>133</v>
      </c>
    </row>
    <row r="38" spans="1:23" x14ac:dyDescent="0.25">
      <c r="A38" s="188"/>
      <c r="B38" s="188"/>
      <c r="C38" s="188"/>
      <c r="D38" s="185"/>
      <c r="E38" s="30"/>
      <c r="F38" s="31" t="s">
        <v>127</v>
      </c>
      <c r="G38" s="33">
        <f>G33</f>
        <v>6.9286175248473358E-2</v>
      </c>
      <c r="H38" s="33">
        <f>G38+H33</f>
        <v>0.40440790787807357</v>
      </c>
      <c r="I38" s="33">
        <f t="shared" ref="I38:M38" si="6">H38+I33</f>
        <v>0.75765973693736255</v>
      </c>
      <c r="J38" s="33">
        <f t="shared" si="6"/>
        <v>0.87849833587984161</v>
      </c>
      <c r="K38" s="33">
        <f t="shared" si="6"/>
        <v>0.93714088750193381</v>
      </c>
      <c r="L38" s="33">
        <f t="shared" si="6"/>
        <v>0.97610158339964426</v>
      </c>
      <c r="M38" s="33">
        <f t="shared" si="6"/>
        <v>1</v>
      </c>
      <c r="N38" s="33">
        <v>1</v>
      </c>
      <c r="O38" s="33">
        <v>1</v>
      </c>
      <c r="P38" s="33">
        <v>1</v>
      </c>
      <c r="Q38" s="33">
        <v>1</v>
      </c>
      <c r="R38" s="34">
        <v>1</v>
      </c>
    </row>
    <row r="39" spans="1:23" hidden="1" x14ac:dyDescent="0.25">
      <c r="A39" s="188"/>
      <c r="B39" s="188"/>
      <c r="C39" s="188"/>
      <c r="D39" s="186"/>
      <c r="E39" s="35"/>
      <c r="F39" s="36" t="s">
        <v>129</v>
      </c>
      <c r="G39" s="37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9">
        <v>0</v>
      </c>
    </row>
    <row r="40" spans="1:23" x14ac:dyDescent="0.25">
      <c r="A40" s="188"/>
      <c r="B40" s="188"/>
      <c r="C40" s="188"/>
      <c r="D40" s="189" t="s">
        <v>134</v>
      </c>
      <c r="E40" s="40"/>
      <c r="F40" s="41"/>
      <c r="G40" s="42"/>
      <c r="H40" s="43"/>
      <c r="I40" s="43"/>
      <c r="J40" s="43"/>
      <c r="K40" s="43"/>
      <c r="L40" s="43"/>
      <c r="M40" s="43"/>
      <c r="N40" s="43">
        <v>78607.359999999986</v>
      </c>
      <c r="O40" s="43">
        <v>78607.359999999986</v>
      </c>
      <c r="P40" s="43">
        <v>78607.359999999986</v>
      </c>
      <c r="Q40" s="43">
        <v>78607.359999999986</v>
      </c>
      <c r="R40" s="44">
        <v>78607.359999999986</v>
      </c>
    </row>
    <row r="41" spans="1:23" hidden="1" x14ac:dyDescent="0.25">
      <c r="A41" s="188"/>
      <c r="B41" s="188"/>
      <c r="C41" s="188"/>
      <c r="D41" s="189"/>
      <c r="E41" s="45"/>
      <c r="F41" s="46" t="s">
        <v>131</v>
      </c>
      <c r="G41" s="47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9">
        <v>0</v>
      </c>
    </row>
    <row r="42" spans="1:23" x14ac:dyDescent="0.25">
      <c r="A42" s="188"/>
      <c r="B42" s="188"/>
      <c r="C42" s="188"/>
      <c r="D42" s="190"/>
      <c r="E42" s="50"/>
      <c r="F42" s="51" t="s">
        <v>132</v>
      </c>
      <c r="G42" s="53">
        <f>G37</f>
        <v>25966.700000000008</v>
      </c>
      <c r="H42" s="53">
        <f>G42+H37</f>
        <v>151561.82000000004</v>
      </c>
      <c r="I42" s="53">
        <f t="shared" ref="I42:M42" si="7">H42+I37</f>
        <v>283951.64</v>
      </c>
      <c r="J42" s="53">
        <f t="shared" si="7"/>
        <v>329238.88</v>
      </c>
      <c r="K42" s="53">
        <f t="shared" si="7"/>
        <v>351216.62</v>
      </c>
      <c r="L42" s="53">
        <f t="shared" si="7"/>
        <v>365818.1</v>
      </c>
      <c r="M42" s="53">
        <f t="shared" si="7"/>
        <v>374774.62</v>
      </c>
      <c r="N42" s="53">
        <v>78607.360000000001</v>
      </c>
      <c r="O42" s="53">
        <v>78607.360000000001</v>
      </c>
      <c r="P42" s="53">
        <v>78607.360000000001</v>
      </c>
      <c r="Q42" s="53">
        <v>78607.360000000001</v>
      </c>
      <c r="R42" s="54">
        <v>78607.360000000001</v>
      </c>
      <c r="U42" s="192">
        <f>M42-B33</f>
        <v>0</v>
      </c>
      <c r="W42" s="63" t="s">
        <v>133</v>
      </c>
    </row>
    <row r="45" spans="1:23" x14ac:dyDescent="0.25">
      <c r="D45" s="140">
        <f>ORÇAMENTO!O95</f>
        <v>0</v>
      </c>
      <c r="E45" s="140"/>
      <c r="F45" s="140"/>
      <c r="H45" s="141"/>
      <c r="I45" s="141"/>
      <c r="J45" s="141"/>
      <c r="K45" s="141"/>
      <c r="L45" s="142"/>
    </row>
    <row r="46" spans="1:23" x14ac:dyDescent="0.25">
      <c r="D46" s="143" t="s">
        <v>115</v>
      </c>
      <c r="H46" s="144" t="s">
        <v>116</v>
      </c>
      <c r="I46" s="144"/>
      <c r="J46" s="144"/>
      <c r="K46" s="144"/>
    </row>
    <row r="47" spans="1:23" x14ac:dyDescent="0.25">
      <c r="H47" s="75" t="s">
        <v>117</v>
      </c>
      <c r="I47" s="154">
        <f>ORÇAMENTO!T97</f>
        <v>0</v>
      </c>
      <c r="J47" s="154"/>
      <c r="K47" s="154"/>
    </row>
    <row r="48" spans="1:23" x14ac:dyDescent="0.25">
      <c r="D48" s="146">
        <f ca="1">ORÇAMENTO!O98</f>
        <v>45748</v>
      </c>
      <c r="E48" s="146"/>
      <c r="F48" s="146"/>
      <c r="H48" s="75" t="s">
        <v>118</v>
      </c>
      <c r="I48" s="154">
        <f>ORÇAMENTO!T98</f>
        <v>0</v>
      </c>
      <c r="J48" s="154"/>
      <c r="K48" s="154"/>
    </row>
    <row r="49" spans="4:11" x14ac:dyDescent="0.25">
      <c r="D49" s="147" t="s">
        <v>119</v>
      </c>
      <c r="E49" s="148"/>
      <c r="F49" s="148"/>
      <c r="H49" s="75"/>
      <c r="I49" s="193"/>
      <c r="J49" s="193"/>
      <c r="K49" s="193"/>
    </row>
  </sheetData>
  <sheetProtection algorithmName="SHA-512" hashValue="eBNVLqUWidYKgcDxBnVOuthgtLWCS/D9z5Dw8qE9VITA8ZeDG9wYyn8xYEpKytmfODErZN3odxnCFmWFOJnN1A==" saltValue="EYyc5fH9zwCTuhXmNi8IpQ==" spinCount="100000" sheet="1" scenarios="1"/>
  <mergeCells count="14">
    <mergeCell ref="I49:K49"/>
    <mergeCell ref="E1:H1"/>
    <mergeCell ref="I2:K5"/>
    <mergeCell ref="E4:H4"/>
    <mergeCell ref="A12:A13"/>
    <mergeCell ref="B12:B13"/>
    <mergeCell ref="E12:E13"/>
    <mergeCell ref="F12:F13"/>
    <mergeCell ref="B33:C33"/>
    <mergeCell ref="D45:F45"/>
    <mergeCell ref="I47:K47"/>
    <mergeCell ref="D48:F48"/>
    <mergeCell ref="I48:K48"/>
    <mergeCell ref="D3:H3"/>
  </mergeCells>
  <conditionalFormatting sqref="A14:E14 A16:E16 A22:E22">
    <cfRule type="expression" dxfId="46" priority="42" stopIfTrue="1">
      <formula>$L14=2</formula>
    </cfRule>
    <cfRule type="expression" dxfId="45" priority="43" stopIfTrue="1">
      <formula>AND($L14=1,$R14&lt;&gt;"")</formula>
    </cfRule>
  </conditionalFormatting>
  <conditionalFormatting sqref="A15:E15 A17:E17 A19:E19 A23:E23">
    <cfRule type="expression" dxfId="44" priority="40" stopIfTrue="1">
      <formula>$L14=2</formula>
    </cfRule>
    <cfRule type="expression" dxfId="43" priority="41" stopIfTrue="1">
      <formula>AND($L14=1,$R14&lt;&gt;"")</formula>
    </cfRule>
  </conditionalFormatting>
  <conditionalFormatting sqref="A18:E18">
    <cfRule type="expression" dxfId="42" priority="24" stopIfTrue="1">
      <formula>$L18=2</formula>
    </cfRule>
    <cfRule type="expression" dxfId="41" priority="25" stopIfTrue="1">
      <formula>AND($L18=1,$R18&lt;&gt;"")</formula>
    </cfRule>
  </conditionalFormatting>
  <conditionalFormatting sqref="A20:E20">
    <cfRule type="expression" dxfId="40" priority="21" stopIfTrue="1">
      <formula>$L20=2</formula>
    </cfRule>
    <cfRule type="expression" dxfId="39" priority="22" stopIfTrue="1">
      <formula>AND($L20=1,$R20&lt;&gt;"")</formula>
    </cfRule>
  </conditionalFormatting>
  <conditionalFormatting sqref="A21:E21">
    <cfRule type="expression" dxfId="38" priority="19" stopIfTrue="1">
      <formula>$L20=2</formula>
    </cfRule>
    <cfRule type="expression" dxfId="37" priority="20" stopIfTrue="1">
      <formula>AND($L20=1,$R20&lt;&gt;"")</formula>
    </cfRule>
  </conditionalFormatting>
  <conditionalFormatting sqref="A24:E24">
    <cfRule type="expression" dxfId="36" priority="36" stopIfTrue="1">
      <formula>$L24=2</formula>
    </cfRule>
    <cfRule type="expression" dxfId="35" priority="37" stopIfTrue="1">
      <formula>AND($L24=1,$R24&lt;&gt;"")</formula>
    </cfRule>
  </conditionalFormatting>
  <conditionalFormatting sqref="A25:E25">
    <cfRule type="expression" dxfId="34" priority="34" stopIfTrue="1">
      <formula>$L24=2</formula>
    </cfRule>
    <cfRule type="expression" dxfId="33" priority="35" stopIfTrue="1">
      <formula>AND($L24=1,$R24&lt;&gt;"")</formula>
    </cfRule>
  </conditionalFormatting>
  <conditionalFormatting sqref="A28:E28">
    <cfRule type="expression" dxfId="32" priority="15" stopIfTrue="1">
      <formula>$L28=2</formula>
    </cfRule>
    <cfRule type="expression" dxfId="31" priority="16" stopIfTrue="1">
      <formula>AND($L28=1,$R28&lt;&gt;"")</formula>
    </cfRule>
  </conditionalFormatting>
  <conditionalFormatting sqref="A29:E29">
    <cfRule type="expression" dxfId="30" priority="13" stopIfTrue="1">
      <formula>$L28=2</formula>
    </cfRule>
    <cfRule type="expression" dxfId="29" priority="14" stopIfTrue="1">
      <formula>AND($L28=1,$R28&lt;&gt;"")</formula>
    </cfRule>
  </conditionalFormatting>
  <conditionalFormatting sqref="A30:E30">
    <cfRule type="expression" dxfId="28" priority="9" stopIfTrue="1">
      <formula>$L30=2</formula>
    </cfRule>
    <cfRule type="expression" dxfId="27" priority="10" stopIfTrue="1">
      <formula>AND($L30=1,$R30&lt;&gt;"")</formula>
    </cfRule>
  </conditionalFormatting>
  <conditionalFormatting sqref="A31:E31">
    <cfRule type="expression" dxfId="26" priority="6" stopIfTrue="1">
      <formula>$L30=2</formula>
    </cfRule>
    <cfRule type="expression" dxfId="25" priority="7" stopIfTrue="1">
      <formula>AND($L30=1,$R30&lt;&gt;"")</formula>
    </cfRule>
  </conditionalFormatting>
  <conditionalFormatting sqref="G38:M38">
    <cfRule type="expression" dxfId="24" priority="27" stopIfTrue="1">
      <formula>OFFSET(G$69,0,-1)&gt;=1</formula>
    </cfRule>
  </conditionalFormatting>
  <conditionalFormatting sqref="G42:M42">
    <cfRule type="expression" dxfId="23" priority="26" stopIfTrue="1">
      <formula>OFFSET(G$69,0,-1)&gt;=1</formula>
    </cfRule>
  </conditionalFormatting>
  <conditionalFormatting sqref="G14:R14 G16:R16 G22:R22">
    <cfRule type="expression" dxfId="22" priority="39" stopIfTrue="1">
      <formula>G14&lt;&gt;0</formula>
    </cfRule>
  </conditionalFormatting>
  <conditionalFormatting sqref="G15:R15 G17:R17 G19:R19 G23:R23">
    <cfRule type="expression" dxfId="21" priority="38" stopIfTrue="1">
      <formula>AND(ISNUMBER($G14),$G14&lt;&gt;0)</formula>
    </cfRule>
  </conditionalFormatting>
  <conditionalFormatting sqref="G18:R18">
    <cfRule type="expression" dxfId="20" priority="23" stopIfTrue="1">
      <formula>G18&lt;&gt;0</formula>
    </cfRule>
  </conditionalFormatting>
  <conditionalFormatting sqref="G20:R20">
    <cfRule type="expression" dxfId="19" priority="18" stopIfTrue="1">
      <formula>G20&lt;&gt;0</formula>
    </cfRule>
  </conditionalFormatting>
  <conditionalFormatting sqref="G21:R21">
    <cfRule type="expression" dxfId="18" priority="17" stopIfTrue="1">
      <formula>AND(ISNUMBER($G20),$G20&lt;&gt;0)</formula>
    </cfRule>
  </conditionalFormatting>
  <conditionalFormatting sqref="G24:R24">
    <cfRule type="expression" dxfId="17" priority="33" stopIfTrue="1">
      <formula>G24&lt;&gt;0</formula>
    </cfRule>
  </conditionalFormatting>
  <conditionalFormatting sqref="G25:R25">
    <cfRule type="expression" dxfId="16" priority="32" stopIfTrue="1">
      <formula>AND(ISNUMBER($G24),$G24&lt;&gt;0)</formula>
    </cfRule>
  </conditionalFormatting>
  <conditionalFormatting sqref="G26:R26 G28:R28">
    <cfRule type="expression" dxfId="15" priority="12" stopIfTrue="1">
      <formula>G26&lt;&gt;0</formula>
    </cfRule>
  </conditionalFormatting>
  <conditionalFormatting sqref="G27:R27 G29:R29">
    <cfRule type="expression" dxfId="14" priority="11" stopIfTrue="1">
      <formula>AND(ISNUMBER($G26),$G26&lt;&gt;0)</formula>
    </cfRule>
  </conditionalFormatting>
  <conditionalFormatting sqref="G30:R30">
    <cfRule type="expression" dxfId="13" priority="8" stopIfTrue="1">
      <formula>G30&lt;&gt;0</formula>
    </cfRule>
  </conditionalFormatting>
  <conditionalFormatting sqref="G31:R31">
    <cfRule type="expression" dxfId="12" priority="5" stopIfTrue="1">
      <formula>AND(ISNUMBER($G30),$G30&lt;&gt;0)</formula>
    </cfRule>
  </conditionalFormatting>
  <conditionalFormatting sqref="G34:R34 G36:R36">
    <cfRule type="expression" dxfId="11" priority="28" stopIfTrue="1">
      <formula>G$37=0</formula>
    </cfRule>
  </conditionalFormatting>
  <conditionalFormatting sqref="H33:R33 G35:R35 G37:R37">
    <cfRule type="expression" dxfId="10" priority="31" stopIfTrue="1">
      <formula>G$37=0</formula>
    </cfRule>
  </conditionalFormatting>
  <conditionalFormatting sqref="H39:R39 H41:R41">
    <cfRule type="expression" dxfId="9" priority="30" stopIfTrue="1">
      <formula>OFFSET(H$42,0,-1)&gt;=1</formula>
    </cfRule>
  </conditionalFormatting>
  <conditionalFormatting sqref="N38:R38 N42:R42 H40:R40">
    <cfRule type="expression" dxfId="8" priority="29" stopIfTrue="1">
      <formula>OFFSET(H$42,0,-1)&gt;=1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CRONOGRAMA!Area_de_impressao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cp:lastPrinted>2025-04-01T16:32:20Z</cp:lastPrinted>
  <dcterms:created xsi:type="dcterms:W3CDTF">2015-06-05T18:19:34Z</dcterms:created>
  <dcterms:modified xsi:type="dcterms:W3CDTF">2025-04-01T16:33:07Z</dcterms:modified>
</cp:coreProperties>
</file>