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1\OneDrive\Área de Trabalho\Licitação 54 - Transporte universitario\"/>
    </mc:Choice>
  </mc:AlternateContent>
  <xr:revisionPtr revIDLastSave="0" documentId="13_ncr:1_{CB7DF56E-37E7-4FA4-ACB8-E49C9F8BB207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5 pass." sheetId="2" r:id="rId1"/>
    <sheet name="30 pass." sheetId="1" r:id="rId2"/>
  </sheets>
  <definedNames>
    <definedName name="_xlnm.Print_Area" localSheetId="1">'30 pass.'!$A$2:$F$83</definedName>
  </definedNames>
  <calcPr calcId="181029"/>
</workbook>
</file>

<file path=xl/calcChain.xml><?xml version="1.0" encoding="utf-8"?>
<calcChain xmlns="http://schemas.openxmlformats.org/spreadsheetml/2006/main">
  <c r="F16" i="2" l="1"/>
  <c r="C31" i="2"/>
  <c r="C32" i="2" s="1"/>
  <c r="F30" i="2"/>
  <c r="F35" i="2" s="1"/>
  <c r="F25" i="2"/>
  <c r="C25" i="2"/>
  <c r="C27" i="2" s="1"/>
  <c r="F24" i="2"/>
  <c r="F21" i="2"/>
  <c r="F22" i="2" s="1"/>
  <c r="F23" i="2" s="1"/>
  <c r="F14" i="2"/>
  <c r="F15" i="2" s="1"/>
  <c r="F17" i="2" s="1"/>
  <c r="C14" i="2"/>
  <c r="F36" i="2" l="1"/>
  <c r="F26" i="2"/>
  <c r="F27" i="2" s="1"/>
  <c r="C55" i="1"/>
  <c r="F40" i="2" l="1"/>
  <c r="F25" i="1"/>
  <c r="F21" i="1"/>
  <c r="F66" i="1"/>
  <c r="F62" i="1"/>
  <c r="F57" i="1"/>
  <c r="C72" i="1"/>
  <c r="C59" i="1"/>
  <c r="F71" i="1"/>
  <c r="F76" i="1" s="1"/>
  <c r="F77" i="1" l="1"/>
  <c r="C73" i="1"/>
  <c r="C66" i="1"/>
  <c r="C68" i="1" s="1"/>
  <c r="F65" i="1"/>
  <c r="F63" i="1"/>
  <c r="F64" i="1" s="1"/>
  <c r="C61" i="1"/>
  <c r="F55" i="1"/>
  <c r="F56" i="1" s="1"/>
  <c r="F58" i="1" s="1"/>
  <c r="C79" i="1" l="1"/>
  <c r="F67" i="1"/>
  <c r="F68" i="1" s="1"/>
  <c r="F79" i="1" s="1"/>
  <c r="F81" i="1" l="1"/>
  <c r="F83" i="1" s="1"/>
  <c r="C31" i="1"/>
  <c r="C32" i="1" s="1"/>
  <c r="C18" i="1"/>
  <c r="C20" i="1" s="1"/>
  <c r="F30" i="1"/>
  <c r="F35" i="1" s="1"/>
  <c r="F24" i="1"/>
  <c r="F22" i="1"/>
  <c r="F23" i="1" s="1"/>
  <c r="F14" i="1"/>
  <c r="F15" i="1" s="1"/>
  <c r="F16" i="1"/>
  <c r="C25" i="1"/>
  <c r="C27" i="1" s="1"/>
  <c r="C14" i="1"/>
  <c r="F17" i="1" l="1"/>
  <c r="F36" i="1"/>
  <c r="F26" i="1"/>
  <c r="F27" i="1" s="1"/>
  <c r="C38" i="1"/>
  <c r="F38" i="1" l="1"/>
  <c r="F40" i="1" s="1"/>
  <c r="F42" i="1" s="1"/>
</calcChain>
</file>

<file path=xl/sharedStrings.xml><?xml version="1.0" encoding="utf-8"?>
<sst xmlns="http://schemas.openxmlformats.org/spreadsheetml/2006/main" count="167" uniqueCount="59">
  <si>
    <t>Composição - Valor do Quilômetro Rodado - Transporte Escolar</t>
  </si>
  <si>
    <t>Tipo do Veículo - Capacidade mínima de passageiros: 31</t>
  </si>
  <si>
    <t>Quilometragem diária executada: 145</t>
  </si>
  <si>
    <t>Quantidade média de dias por mês: 21</t>
  </si>
  <si>
    <t>Custos Variáveis</t>
  </si>
  <si>
    <t>Óleo Diesel</t>
  </si>
  <si>
    <t>Preço por litro</t>
  </si>
  <si>
    <t>Média km/l</t>
  </si>
  <si>
    <t>Custo do Óleo Diesel por Km</t>
  </si>
  <si>
    <t>Óleo Lubrificante</t>
  </si>
  <si>
    <t>Km rodados por troca</t>
  </si>
  <si>
    <t>Custo do Lubrificante por Km</t>
  </si>
  <si>
    <t>Pneus de Rodagem</t>
  </si>
  <si>
    <t>Preço aproximado (unidade)</t>
  </si>
  <si>
    <t>Quantidade de Pneus</t>
  </si>
  <si>
    <t>Preço Total para Troca de Pneus</t>
  </si>
  <si>
    <t>Custo dos Pneus por km</t>
  </si>
  <si>
    <t>Manutenção do Veículo</t>
  </si>
  <si>
    <t>Custo de Manutenção por Km</t>
  </si>
  <si>
    <t>Custos Fixos</t>
  </si>
  <si>
    <t>Depreciação</t>
  </si>
  <si>
    <t>Valor Médio do Veículo</t>
  </si>
  <si>
    <t>Percentual da Depreciação Anual</t>
  </si>
  <si>
    <t>Valor da Depreciação Mensal</t>
  </si>
  <si>
    <t>Km média Mensal</t>
  </si>
  <si>
    <t>Custo da Depreciação por Km</t>
  </si>
  <si>
    <t>Valor da Depreciação Anual</t>
  </si>
  <si>
    <t>Motorista</t>
  </si>
  <si>
    <t>13°</t>
  </si>
  <si>
    <t>Férias</t>
  </si>
  <si>
    <t>1/3 de Férias</t>
  </si>
  <si>
    <t>FGTS</t>
  </si>
  <si>
    <t>INSS</t>
  </si>
  <si>
    <t>Salário</t>
  </si>
  <si>
    <t>IPVA e Contador</t>
  </si>
  <si>
    <t>Ipva 1% - Onibus</t>
  </si>
  <si>
    <t>Seguro Resp. Cívil e Casco</t>
  </si>
  <si>
    <t>Laudos Detran/Inmetro</t>
  </si>
  <si>
    <t>Honorários do Contador</t>
  </si>
  <si>
    <t>Totais de Custos</t>
  </si>
  <si>
    <t>Licenciamento</t>
  </si>
  <si>
    <t>Custo por Km</t>
  </si>
  <si>
    <t>Total de Custos Variáveis</t>
  </si>
  <si>
    <t>Total de Custos Fixos</t>
  </si>
  <si>
    <t>Custo do Motorista por Mês</t>
  </si>
  <si>
    <t>Custo do Motorista por Km</t>
  </si>
  <si>
    <t>Quantidade por troca - 12 litros</t>
  </si>
  <si>
    <t>Custo de Manutenção por Mês</t>
  </si>
  <si>
    <t>Total de Custos Variados + Custos Fixos</t>
  </si>
  <si>
    <t>Margem de Lucro em Percentual</t>
  </si>
  <si>
    <t>Total a Pagar por Km Rodado</t>
  </si>
  <si>
    <t>Lote 02</t>
  </si>
  <si>
    <t>Quilometragem diária executada: 120</t>
  </si>
  <si>
    <t>Vida Útil do Pneu por km</t>
  </si>
  <si>
    <t>OBS: Preencher apenas as células amarelas.</t>
  </si>
  <si>
    <t>Lote Nº 01 - Item Nº 01</t>
  </si>
  <si>
    <t>Tipo do Veículo - Capacidade mínima de passageiros: 45</t>
  </si>
  <si>
    <t>Quilometragem diária executada: 70km</t>
  </si>
  <si>
    <t>prefeitura municipal bom sucesso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</si>
</sst>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43" fontId="0" fillId="0" borderId="0" xfId="1" applyFont="1" applyBorder="1"/>
    <xf numFmtId="0" fontId="2" fillId="0" borderId="1" xfId="0" applyFont="1" applyBorder="1"/>
    <xf numFmtId="43" fontId="0" fillId="2" borderId="1" xfId="1" applyFon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0" fontId="2" fillId="0" borderId="1" xfId="0" applyFont="1" applyBorder="1" applyProtection="1">
      <protection locked="0"/>
    </xf>
    <xf numFmtId="43" fontId="0" fillId="0" borderId="1" xfId="0" applyNumberFormat="1" applyBorder="1" applyProtection="1">
      <protection locked="0"/>
    </xf>
    <xf numFmtId="43" fontId="0" fillId="0" borderId="1" xfId="1" applyFont="1" applyBorder="1" applyProtection="1">
      <protection locked="0"/>
    </xf>
    <xf numFmtId="0" fontId="0" fillId="0" borderId="1" xfId="1" applyNumberFormat="1" applyFont="1" applyBorder="1" applyProtection="1">
      <protection locked="0"/>
    </xf>
    <xf numFmtId="43" fontId="2" fillId="0" borderId="1" xfId="0" applyNumberFormat="1" applyFont="1" applyBorder="1" applyProtection="1">
      <protection locked="0"/>
    </xf>
    <xf numFmtId="9" fontId="0" fillId="0" borderId="1" xfId="0" applyNumberFormat="1" applyBorder="1" applyProtection="1">
      <protection locked="0"/>
    </xf>
    <xf numFmtId="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0" xfId="0" applyFont="1" applyFill="1" applyAlignment="1">
      <alignment horizontal="center"/>
    </xf>
    <xf numFmtId="4" fontId="0" fillId="2" borderId="1" xfId="0" applyNumberFormat="1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tabSelected="1" workbookViewId="0">
      <selection activeCell="B41" sqref="B41:E41"/>
    </sheetView>
  </sheetViews>
  <sheetFormatPr defaultColWidth="0" defaultRowHeight="15" zeroHeight="1" x14ac:dyDescent="0.25"/>
  <cols>
    <col min="1" max="1" width="3.140625" style="16" customWidth="1"/>
    <col min="2" max="2" width="32" customWidth="1"/>
    <col min="3" max="3" width="10.7109375" customWidth="1"/>
    <col min="4" max="4" width="1.140625" customWidth="1"/>
    <col min="5" max="5" width="32" customWidth="1"/>
    <col min="6" max="6" width="12.140625" customWidth="1"/>
    <col min="7" max="7" width="3.85546875" customWidth="1"/>
    <col min="8" max="16384" width="9.140625" hidden="1"/>
  </cols>
  <sheetData>
    <row r="1" spans="1:6" s="15" customFormat="1" x14ac:dyDescent="0.25">
      <c r="A1" s="16"/>
      <c r="B1" s="32" t="s">
        <v>58</v>
      </c>
      <c r="C1" s="32"/>
      <c r="D1" s="32"/>
      <c r="E1" s="32"/>
      <c r="F1" s="32"/>
    </row>
    <row r="2" spans="1:6" s="15" customFormat="1" x14ac:dyDescent="0.25">
      <c r="A2" s="16"/>
      <c r="B2" s="18"/>
      <c r="C2" s="18"/>
      <c r="D2" s="18"/>
      <c r="E2" s="18"/>
      <c r="F2" s="18"/>
    </row>
    <row r="3" spans="1:6" s="15" customFormat="1" x14ac:dyDescent="0.25">
      <c r="A3" s="16"/>
      <c r="B3" s="19" t="s">
        <v>0</v>
      </c>
      <c r="C3" s="19"/>
      <c r="D3" s="19"/>
      <c r="E3" s="19"/>
      <c r="F3" s="19"/>
    </row>
    <row r="4" spans="1:6" s="15" customFormat="1" x14ac:dyDescent="0.25">
      <c r="A4" s="16"/>
      <c r="B4" s="19" t="s">
        <v>56</v>
      </c>
      <c r="C4" s="19"/>
      <c r="D4" s="19"/>
      <c r="E4" s="19"/>
      <c r="F4" s="19"/>
    </row>
    <row r="5" spans="1:6" s="15" customFormat="1" x14ac:dyDescent="0.25">
      <c r="A5" s="16"/>
      <c r="B5" s="19" t="s">
        <v>55</v>
      </c>
      <c r="C5" s="19"/>
      <c r="D5" s="19"/>
      <c r="E5" s="19"/>
      <c r="F5" s="19"/>
    </row>
    <row r="6" spans="1:6" s="15" customFormat="1" x14ac:dyDescent="0.25">
      <c r="A6" s="16"/>
      <c r="B6" s="19" t="s">
        <v>57</v>
      </c>
      <c r="C6" s="19"/>
      <c r="D6" s="19"/>
      <c r="E6" s="19"/>
      <c r="F6" s="19"/>
    </row>
    <row r="7" spans="1:6" s="15" customFormat="1" x14ac:dyDescent="0.25">
      <c r="A7" s="16"/>
      <c r="B7" s="19" t="s">
        <v>3</v>
      </c>
      <c r="C7" s="19"/>
      <c r="D7" s="19"/>
      <c r="E7" s="19"/>
      <c r="F7" s="19"/>
    </row>
    <row r="8" spans="1:6" s="15" customFormat="1" x14ac:dyDescent="0.25">
      <c r="A8" s="16"/>
      <c r="B8" s="20"/>
      <c r="C8" s="20"/>
      <c r="D8" s="20"/>
      <c r="E8" s="20"/>
      <c r="F8" s="20"/>
    </row>
    <row r="9" spans="1:6" s="15" customFormat="1" x14ac:dyDescent="0.25">
      <c r="A9" s="16"/>
      <c r="B9" s="19" t="s">
        <v>4</v>
      </c>
      <c r="C9" s="19"/>
      <c r="D9" s="2"/>
      <c r="E9" s="19" t="s">
        <v>19</v>
      </c>
      <c r="F9" s="19"/>
    </row>
    <row r="10" spans="1:6" s="15" customFormat="1" x14ac:dyDescent="0.25">
      <c r="A10" s="16"/>
      <c r="B10" s="16"/>
      <c r="C10" s="16"/>
      <c r="D10" s="16"/>
      <c r="E10" s="16"/>
      <c r="F10" s="16"/>
    </row>
    <row r="11" spans="1:6" s="15" customFormat="1" x14ac:dyDescent="0.25">
      <c r="A11" s="16"/>
      <c r="B11" s="21" t="s">
        <v>5</v>
      </c>
      <c r="C11" s="22"/>
      <c r="D11"/>
      <c r="E11" s="21" t="s">
        <v>20</v>
      </c>
      <c r="F11" s="22"/>
    </row>
    <row r="12" spans="1:6" s="15" customFormat="1" x14ac:dyDescent="0.25">
      <c r="A12" s="16"/>
      <c r="B12" s="1" t="s">
        <v>6</v>
      </c>
      <c r="C12" s="5">
        <v>7.9333</v>
      </c>
      <c r="D12" s="3"/>
      <c r="E12" s="1" t="s">
        <v>21</v>
      </c>
      <c r="F12" s="5">
        <v>380000</v>
      </c>
    </row>
    <row r="13" spans="1:6" s="15" customFormat="1" x14ac:dyDescent="0.25">
      <c r="A13" s="16"/>
      <c r="B13" s="1" t="s">
        <v>7</v>
      </c>
      <c r="C13" s="6">
        <v>2.46</v>
      </c>
      <c r="D13"/>
      <c r="E13" s="1" t="s">
        <v>22</v>
      </c>
      <c r="F13" s="13">
        <v>7.0000000000000007E-2</v>
      </c>
    </row>
    <row r="14" spans="1:6" s="15" customFormat="1" x14ac:dyDescent="0.25">
      <c r="A14" s="16"/>
      <c r="B14" s="1" t="s">
        <v>8</v>
      </c>
      <c r="C14" s="8">
        <f>C12/C13</f>
        <v>3.224918699186992</v>
      </c>
      <c r="D14"/>
      <c r="E14" s="1" t="s">
        <v>26</v>
      </c>
      <c r="F14" s="10">
        <f>F12*7%</f>
        <v>26600.000000000004</v>
      </c>
    </row>
    <row r="15" spans="1:6" s="15" customFormat="1" x14ac:dyDescent="0.25">
      <c r="A15" s="16"/>
      <c r="B15"/>
      <c r="C15"/>
      <c r="D15"/>
      <c r="E15" s="1" t="s">
        <v>23</v>
      </c>
      <c r="F15" s="10">
        <f>F14/12</f>
        <v>2216.666666666667</v>
      </c>
    </row>
    <row r="16" spans="1:6" s="15" customFormat="1" x14ac:dyDescent="0.25">
      <c r="A16" s="16"/>
      <c r="B16" s="21" t="s">
        <v>9</v>
      </c>
      <c r="C16" s="22"/>
      <c r="D16"/>
      <c r="E16" s="1" t="s">
        <v>24</v>
      </c>
      <c r="F16" s="11">
        <f>120*21</f>
        <v>2520</v>
      </c>
    </row>
    <row r="17" spans="1:6" s="15" customFormat="1" x14ac:dyDescent="0.25">
      <c r="A17" s="16"/>
      <c r="B17" s="1" t="s">
        <v>6</v>
      </c>
      <c r="C17" s="5">
        <v>45</v>
      </c>
      <c r="D17" s="3"/>
      <c r="E17" s="1" t="s">
        <v>25</v>
      </c>
      <c r="F17" s="12">
        <f>F15/F16</f>
        <v>0.87962962962962976</v>
      </c>
    </row>
    <row r="18" spans="1:6" s="15" customFormat="1" x14ac:dyDescent="0.25">
      <c r="A18" s="16"/>
      <c r="B18" s="1" t="s">
        <v>46</v>
      </c>
      <c r="C18" s="9">
        <v>29.66</v>
      </c>
      <c r="D18"/>
      <c r="E18"/>
      <c r="F18"/>
    </row>
    <row r="19" spans="1:6" s="15" customFormat="1" x14ac:dyDescent="0.25">
      <c r="A19" s="16"/>
      <c r="B19" s="1" t="s">
        <v>10</v>
      </c>
      <c r="C19" s="7">
        <v>23333.3</v>
      </c>
      <c r="D19" s="3"/>
      <c r="E19" s="21" t="s">
        <v>27</v>
      </c>
      <c r="F19" s="22"/>
    </row>
    <row r="20" spans="1:6" s="15" customFormat="1" x14ac:dyDescent="0.25">
      <c r="A20" s="16"/>
      <c r="B20" s="1" t="s">
        <v>11</v>
      </c>
      <c r="C20" s="8">
        <v>0.08</v>
      </c>
      <c r="D20"/>
      <c r="E20" s="1" t="s">
        <v>33</v>
      </c>
      <c r="F20" s="5">
        <v>4366.66</v>
      </c>
    </row>
    <row r="21" spans="1:6" s="15" customFormat="1" x14ac:dyDescent="0.25">
      <c r="A21" s="16"/>
      <c r="B21"/>
      <c r="C21"/>
      <c r="D21"/>
      <c r="E21" s="1" t="s">
        <v>28</v>
      </c>
      <c r="F21" s="10">
        <f>F20/12</f>
        <v>363.88833333333332</v>
      </c>
    </row>
    <row r="22" spans="1:6" s="15" customFormat="1" x14ac:dyDescent="0.25">
      <c r="A22" s="16"/>
      <c r="B22" s="21" t="s">
        <v>12</v>
      </c>
      <c r="C22" s="22"/>
      <c r="D22"/>
      <c r="E22" s="1" t="s">
        <v>29</v>
      </c>
      <c r="F22" s="10">
        <f>F21</f>
        <v>363.88833333333332</v>
      </c>
    </row>
    <row r="23" spans="1:6" s="15" customFormat="1" x14ac:dyDescent="0.25">
      <c r="A23" s="16"/>
      <c r="B23" s="1" t="s">
        <v>13</v>
      </c>
      <c r="C23" s="5">
        <v>2910</v>
      </c>
      <c r="D23" s="3"/>
      <c r="E23" s="1" t="s">
        <v>30</v>
      </c>
      <c r="F23" s="10">
        <f>F22/3</f>
        <v>121.2961111111111</v>
      </c>
    </row>
    <row r="24" spans="1:6" s="15" customFormat="1" x14ac:dyDescent="0.25">
      <c r="A24" s="16"/>
      <c r="B24" s="1" t="s">
        <v>14</v>
      </c>
      <c r="C24" s="6">
        <v>6</v>
      </c>
      <c r="D24"/>
      <c r="E24" s="1" t="s">
        <v>31</v>
      </c>
      <c r="F24" s="10">
        <f>F20*8%</f>
        <v>349.33280000000002</v>
      </c>
    </row>
    <row r="25" spans="1:6" s="15" customFormat="1" x14ac:dyDescent="0.25">
      <c r="A25" s="16"/>
      <c r="B25" s="1" t="s">
        <v>15</v>
      </c>
      <c r="C25" s="10">
        <f>C23*C24</f>
        <v>17460</v>
      </c>
      <c r="D25" s="3"/>
      <c r="E25" s="1" t="s">
        <v>32</v>
      </c>
      <c r="F25" s="10">
        <f>F20*20%</f>
        <v>873.33199999999999</v>
      </c>
    </row>
    <row r="26" spans="1:6" s="15" customFormat="1" x14ac:dyDescent="0.25">
      <c r="A26" s="16"/>
      <c r="B26" s="1" t="s">
        <v>53</v>
      </c>
      <c r="C26" s="7">
        <v>26000</v>
      </c>
      <c r="D26" s="3"/>
      <c r="E26" s="1" t="s">
        <v>44</v>
      </c>
      <c r="F26" s="10">
        <f>SUM(F20:F25)</f>
        <v>6438.3975777777778</v>
      </c>
    </row>
    <row r="27" spans="1:6" s="15" customFormat="1" x14ac:dyDescent="0.25">
      <c r="A27" s="16"/>
      <c r="B27" s="1" t="s">
        <v>16</v>
      </c>
      <c r="C27" s="8">
        <f>C25/C26</f>
        <v>0.67153846153846153</v>
      </c>
      <c r="D27"/>
      <c r="E27" s="1" t="s">
        <v>45</v>
      </c>
      <c r="F27" s="12">
        <f>F26/C31</f>
        <v>2.5549196737213404</v>
      </c>
    </row>
    <row r="28" spans="1:6" s="15" customFormat="1" x14ac:dyDescent="0.25">
      <c r="A28" s="16"/>
      <c r="B28"/>
      <c r="C28"/>
      <c r="D28"/>
      <c r="E28"/>
      <c r="F28"/>
    </row>
    <row r="29" spans="1:6" s="15" customFormat="1" x14ac:dyDescent="0.25">
      <c r="A29" s="16"/>
      <c r="B29" s="21" t="s">
        <v>17</v>
      </c>
      <c r="C29" s="22"/>
      <c r="D29"/>
      <c r="E29" s="30" t="s">
        <v>34</v>
      </c>
      <c r="F29" s="30"/>
    </row>
    <row r="30" spans="1:6" s="15" customFormat="1" x14ac:dyDescent="0.25">
      <c r="A30" s="16"/>
      <c r="B30" s="1" t="s">
        <v>47</v>
      </c>
      <c r="C30" s="5">
        <v>7133.33</v>
      </c>
      <c r="D30" s="3"/>
      <c r="E30" s="1" t="s">
        <v>35</v>
      </c>
      <c r="F30" s="9">
        <f>F12*1%</f>
        <v>3800</v>
      </c>
    </row>
    <row r="31" spans="1:6" s="15" customFormat="1" x14ac:dyDescent="0.25">
      <c r="A31" s="16"/>
      <c r="B31" s="1" t="s">
        <v>24</v>
      </c>
      <c r="C31" s="11">
        <f>120*21</f>
        <v>2520</v>
      </c>
      <c r="D31"/>
      <c r="E31" s="1" t="s">
        <v>36</v>
      </c>
      <c r="F31" s="33">
        <v>13000</v>
      </c>
    </row>
    <row r="32" spans="1:6" s="15" customFormat="1" x14ac:dyDescent="0.25">
      <c r="A32" s="16"/>
      <c r="B32" s="1" t="s">
        <v>18</v>
      </c>
      <c r="C32" s="12">
        <f>C30/C31</f>
        <v>2.830686507936508</v>
      </c>
      <c r="D32"/>
      <c r="E32" s="1" t="s">
        <v>37</v>
      </c>
      <c r="F32" s="33">
        <v>1466.66</v>
      </c>
    </row>
    <row r="33" spans="1:6" s="15" customFormat="1" x14ac:dyDescent="0.25">
      <c r="A33" s="16"/>
      <c r="B33" s="16"/>
      <c r="C33" s="16"/>
      <c r="D33" s="31"/>
      <c r="E33" s="1" t="s">
        <v>40</v>
      </c>
      <c r="F33" s="33">
        <v>92.29</v>
      </c>
    </row>
    <row r="34" spans="1:6" s="15" customFormat="1" x14ac:dyDescent="0.25">
      <c r="A34" s="16"/>
      <c r="B34" s="16"/>
      <c r="C34" s="16"/>
      <c r="D34" s="31"/>
      <c r="E34" s="1" t="s">
        <v>38</v>
      </c>
      <c r="F34" s="33">
        <v>2100</v>
      </c>
    </row>
    <row r="35" spans="1:6" s="15" customFormat="1" x14ac:dyDescent="0.25">
      <c r="A35" s="16"/>
      <c r="B35" s="16"/>
      <c r="C35" s="16"/>
      <c r="D35" s="31"/>
      <c r="E35" s="1" t="s">
        <v>39</v>
      </c>
      <c r="F35" s="9">
        <f>SUM(F30:F34)</f>
        <v>20458.95</v>
      </c>
    </row>
    <row r="36" spans="1:6" s="15" customFormat="1" x14ac:dyDescent="0.25">
      <c r="A36" s="16"/>
      <c r="B36" s="16"/>
      <c r="C36" s="16"/>
      <c r="D36" s="31"/>
      <c r="E36" s="1" t="s">
        <v>41</v>
      </c>
      <c r="F36" s="8">
        <f>F35/F16</f>
        <v>8.1186309523809523</v>
      </c>
    </row>
    <row r="37" spans="1:6" s="15" customFormat="1" x14ac:dyDescent="0.25">
      <c r="A37" s="16"/>
      <c r="B37" s="16"/>
      <c r="C37" s="16"/>
      <c r="D37" s="16"/>
      <c r="E37" s="16"/>
      <c r="F37" s="16"/>
    </row>
    <row r="38" spans="1:6" s="15" customFormat="1" x14ac:dyDescent="0.25">
      <c r="A38" s="16"/>
      <c r="B38" s="4" t="s">
        <v>42</v>
      </c>
      <c r="C38" s="9">
        <v>5.9329999999999998</v>
      </c>
      <c r="D38"/>
      <c r="E38" s="4" t="s">
        <v>43</v>
      </c>
      <c r="F38" s="9">
        <v>5.21</v>
      </c>
    </row>
    <row r="39" spans="1:6" s="15" customFormat="1" x14ac:dyDescent="0.25">
      <c r="A39" s="16"/>
      <c r="B39"/>
      <c r="C39"/>
      <c r="D39"/>
      <c r="E39"/>
      <c r="F39"/>
    </row>
    <row r="40" spans="1:6" s="15" customFormat="1" x14ac:dyDescent="0.25">
      <c r="A40" s="16"/>
      <c r="B40" s="23" t="s">
        <v>48</v>
      </c>
      <c r="C40" s="24"/>
      <c r="D40" s="24"/>
      <c r="E40" s="25"/>
      <c r="F40" s="9">
        <f>F38+C38</f>
        <v>11.143000000000001</v>
      </c>
    </row>
    <row r="41" spans="1:6" s="15" customFormat="1" x14ac:dyDescent="0.25">
      <c r="A41" s="16"/>
      <c r="B41" s="26" t="s">
        <v>49</v>
      </c>
      <c r="C41" s="26"/>
      <c r="D41" s="26"/>
      <c r="E41" s="26"/>
      <c r="F41" s="14"/>
    </row>
    <row r="42" spans="1:6" s="15" customFormat="1" x14ac:dyDescent="0.25">
      <c r="A42" s="16"/>
      <c r="B42" s="27" t="s">
        <v>50</v>
      </c>
      <c r="C42" s="28"/>
      <c r="D42" s="28"/>
      <c r="E42" s="29"/>
      <c r="F42" s="8">
        <v>14.581</v>
      </c>
    </row>
    <row r="43" spans="1:6" s="15" customFormat="1" x14ac:dyDescent="0.25">
      <c r="A43" s="16"/>
      <c r="B43"/>
      <c r="C43"/>
      <c r="D43"/>
      <c r="E43"/>
      <c r="F43"/>
    </row>
    <row r="44" spans="1:6" s="15" customFormat="1" hidden="1" x14ac:dyDescent="0.25">
      <c r="A44" s="16"/>
    </row>
    <row r="45" spans="1:6" s="15" customFormat="1" hidden="1" x14ac:dyDescent="0.25">
      <c r="A45" s="16"/>
    </row>
    <row r="46" spans="1:6" s="15" customFormat="1" hidden="1" x14ac:dyDescent="0.25">
      <c r="A46" s="16"/>
    </row>
    <row r="47" spans="1:6" s="15" customFormat="1" hidden="1" x14ac:dyDescent="0.25">
      <c r="A47" s="16"/>
    </row>
    <row r="48" spans="1:6" s="15" customFormat="1" hidden="1" x14ac:dyDescent="0.25">
      <c r="A48" s="16"/>
    </row>
    <row r="49" spans="1:1" s="15" customFormat="1" hidden="1" x14ac:dyDescent="0.25">
      <c r="A49" s="16"/>
    </row>
    <row r="50" spans="1:1" s="15" customFormat="1" hidden="1" x14ac:dyDescent="0.25">
      <c r="A50" s="16"/>
    </row>
    <row r="51" spans="1:1" s="15" customFormat="1" hidden="1" x14ac:dyDescent="0.25">
      <c r="A51" s="16"/>
    </row>
    <row r="52" spans="1:1" s="15" customFormat="1" hidden="1" x14ac:dyDescent="0.25">
      <c r="A52" s="16"/>
    </row>
    <row r="53" spans="1:1" s="15" customFormat="1" hidden="1" x14ac:dyDescent="0.25">
      <c r="A53" s="16"/>
    </row>
    <row r="54" spans="1:1" s="15" customFormat="1" hidden="1" x14ac:dyDescent="0.25">
      <c r="A54" s="16"/>
    </row>
    <row r="55" spans="1:1" s="15" customFormat="1" hidden="1" x14ac:dyDescent="0.25">
      <c r="A55" s="16"/>
    </row>
    <row r="56" spans="1:1" s="15" customFormat="1" hidden="1" x14ac:dyDescent="0.25">
      <c r="A56" s="16"/>
    </row>
    <row r="57" spans="1:1" s="15" customFormat="1" hidden="1" x14ac:dyDescent="0.25">
      <c r="A57" s="16"/>
    </row>
    <row r="58" spans="1:1" s="15" customFormat="1" hidden="1" x14ac:dyDescent="0.25">
      <c r="A58" s="16"/>
    </row>
    <row r="59" spans="1:1" s="15" customFormat="1" hidden="1" x14ac:dyDescent="0.25">
      <c r="A59" s="16"/>
    </row>
    <row r="60" spans="1:1" s="15" customFormat="1" hidden="1" x14ac:dyDescent="0.25">
      <c r="A60" s="16"/>
    </row>
    <row r="61" spans="1:1" s="15" customFormat="1" hidden="1" x14ac:dyDescent="0.25">
      <c r="A61" s="16"/>
    </row>
    <row r="62" spans="1:1" s="15" customFormat="1" hidden="1" x14ac:dyDescent="0.25">
      <c r="A62" s="16"/>
    </row>
    <row r="63" spans="1:1" s="15" customFormat="1" hidden="1" x14ac:dyDescent="0.25">
      <c r="A63" s="16"/>
    </row>
    <row r="64" spans="1:1" s="15" customFormat="1" hidden="1" x14ac:dyDescent="0.25">
      <c r="A64" s="16"/>
    </row>
    <row r="65" spans="1:1" s="15" customFormat="1" hidden="1" x14ac:dyDescent="0.25">
      <c r="A65" s="16"/>
    </row>
    <row r="66" spans="1:1" s="15" customFormat="1" hidden="1" x14ac:dyDescent="0.25">
      <c r="A66" s="16"/>
    </row>
    <row r="67" spans="1:1" s="15" customFormat="1" hidden="1" x14ac:dyDescent="0.25">
      <c r="A67" s="16"/>
    </row>
    <row r="68" spans="1:1" s="15" customFormat="1" hidden="1" x14ac:dyDescent="0.25">
      <c r="A68" s="16"/>
    </row>
    <row r="69" spans="1:1" s="15" customFormat="1" hidden="1" x14ac:dyDescent="0.25">
      <c r="A69" s="16"/>
    </row>
    <row r="70" spans="1:1" s="15" customFormat="1" hidden="1" x14ac:dyDescent="0.25">
      <c r="A70" s="16"/>
    </row>
    <row r="71" spans="1:1" s="15" customFormat="1" hidden="1" x14ac:dyDescent="0.25">
      <c r="A71" s="16"/>
    </row>
    <row r="72" spans="1:1" s="15" customFormat="1" hidden="1" x14ac:dyDescent="0.25">
      <c r="A72" s="16"/>
    </row>
    <row r="73" spans="1:1" s="15" customFormat="1" hidden="1" x14ac:dyDescent="0.25">
      <c r="A73" s="16"/>
    </row>
    <row r="74" spans="1:1" s="15" customFormat="1" hidden="1" x14ac:dyDescent="0.25">
      <c r="A74" s="16"/>
    </row>
    <row r="75" spans="1:1" s="15" customFormat="1" hidden="1" x14ac:dyDescent="0.25">
      <c r="A75" s="16"/>
    </row>
    <row r="76" spans="1:1" s="15" customFormat="1" hidden="1" x14ac:dyDescent="0.25">
      <c r="A76" s="16"/>
    </row>
    <row r="77" spans="1:1" s="15" customFormat="1" hidden="1" x14ac:dyDescent="0.25">
      <c r="A77" s="16"/>
    </row>
    <row r="78" spans="1:1" s="15" customFormat="1" hidden="1" x14ac:dyDescent="0.25">
      <c r="A78" s="16"/>
    </row>
    <row r="79" spans="1:1" s="15" customFormat="1" hidden="1" x14ac:dyDescent="0.25">
      <c r="A79" s="16"/>
    </row>
    <row r="80" spans="1:1" s="15" customFormat="1" hidden="1" x14ac:dyDescent="0.25">
      <c r="A80" s="16"/>
    </row>
    <row r="81" spans="1:1" s="15" customFormat="1" hidden="1" x14ac:dyDescent="0.25">
      <c r="A81" s="16"/>
    </row>
    <row r="82" spans="1:1" s="15" customFormat="1" hidden="1" x14ac:dyDescent="0.25">
      <c r="A82" s="16"/>
    </row>
    <row r="83" spans="1:1" s="15" customFormat="1" hidden="1" x14ac:dyDescent="0.25">
      <c r="A83" s="16"/>
    </row>
    <row r="84" spans="1:1" s="15" customFormat="1" hidden="1" x14ac:dyDescent="0.25">
      <c r="A84" s="16"/>
    </row>
    <row r="85" spans="1:1" ht="15" hidden="1" customHeight="1" x14ac:dyDescent="0.25"/>
    <row r="86" spans="1:1" ht="15" hidden="1" customHeight="1" x14ac:dyDescent="0.25"/>
    <row r="87" spans="1:1" ht="15" hidden="1" customHeight="1" x14ac:dyDescent="0.25"/>
    <row r="88" spans="1:1" ht="15" hidden="1" customHeight="1" x14ac:dyDescent="0.25"/>
    <row r="89" spans="1:1" ht="15" hidden="1" customHeight="1" x14ac:dyDescent="0.25"/>
    <row r="90" spans="1:1" ht="15" hidden="1" customHeight="1" x14ac:dyDescent="0.25"/>
    <row r="91" spans="1:1" ht="15" hidden="1" customHeight="1" x14ac:dyDescent="0.25"/>
    <row r="92" spans="1:1" ht="15" hidden="1" customHeight="1" x14ac:dyDescent="0.25"/>
    <row r="93" spans="1:1" ht="15" hidden="1" customHeight="1" x14ac:dyDescent="0.25"/>
    <row r="94" spans="1:1" ht="15" hidden="1" customHeight="1" x14ac:dyDescent="0.25"/>
    <row r="95" spans="1:1" ht="15" hidden="1" customHeight="1" x14ac:dyDescent="0.25"/>
    <row r="96" spans="1:1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</sheetData>
  <mergeCells count="24">
    <mergeCell ref="B41:E41"/>
    <mergeCell ref="B42:E42"/>
    <mergeCell ref="B16:C16"/>
    <mergeCell ref="E19:F19"/>
    <mergeCell ref="B22:C22"/>
    <mergeCell ref="B29:C29"/>
    <mergeCell ref="E29:F29"/>
    <mergeCell ref="B33:D36"/>
    <mergeCell ref="A1:A1048576"/>
    <mergeCell ref="B1:F1"/>
    <mergeCell ref="B2:F2"/>
    <mergeCell ref="B3:F3"/>
    <mergeCell ref="B4:F4"/>
    <mergeCell ref="B5:F5"/>
    <mergeCell ref="B6:F6"/>
    <mergeCell ref="B7:F7"/>
    <mergeCell ref="B8:F8"/>
    <mergeCell ref="B9:C9"/>
    <mergeCell ref="E9:F9"/>
    <mergeCell ref="B10:F10"/>
    <mergeCell ref="B11:C11"/>
    <mergeCell ref="E11:F11"/>
    <mergeCell ref="B37:F37"/>
    <mergeCell ref="B40:E4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workbookViewId="0">
      <selection activeCell="B4" sqref="B4:F4"/>
    </sheetView>
  </sheetViews>
  <sheetFormatPr defaultColWidth="0" defaultRowHeight="15" zeroHeight="1" x14ac:dyDescent="0.25"/>
  <cols>
    <col min="1" max="1" width="3.140625" style="16" customWidth="1"/>
    <col min="2" max="2" width="32" customWidth="1"/>
    <col min="3" max="3" width="10.7109375" customWidth="1"/>
    <col min="4" max="4" width="1.140625" customWidth="1"/>
    <col min="5" max="5" width="32" customWidth="1"/>
    <col min="6" max="6" width="10.7109375" customWidth="1"/>
    <col min="7" max="7" width="3.85546875" customWidth="1"/>
    <col min="8" max="16384" width="9.140625" hidden="1"/>
  </cols>
  <sheetData>
    <row r="1" spans="2:6" s="16" customFormat="1" x14ac:dyDescent="0.25">
      <c r="B1" s="17" t="s">
        <v>54</v>
      </c>
      <c r="C1" s="17"/>
      <c r="D1" s="17"/>
      <c r="E1" s="17"/>
      <c r="F1" s="17"/>
    </row>
    <row r="2" spans="2:6" s="16" customFormat="1" x14ac:dyDescent="0.25">
      <c r="B2" s="18"/>
      <c r="C2" s="18"/>
      <c r="D2" s="18"/>
      <c r="E2" s="18"/>
      <c r="F2" s="18"/>
    </row>
    <row r="3" spans="2:6" s="16" customFormat="1" x14ac:dyDescent="0.25">
      <c r="B3" s="19" t="s">
        <v>0</v>
      </c>
      <c r="C3" s="19"/>
      <c r="D3" s="19"/>
      <c r="E3" s="19"/>
      <c r="F3" s="19"/>
    </row>
    <row r="4" spans="2:6" s="16" customFormat="1" x14ac:dyDescent="0.25">
      <c r="B4" s="19" t="s">
        <v>1</v>
      </c>
      <c r="C4" s="19"/>
      <c r="D4" s="19"/>
      <c r="E4" s="19"/>
      <c r="F4" s="19"/>
    </row>
    <row r="5" spans="2:6" s="16" customFormat="1" x14ac:dyDescent="0.25">
      <c r="B5" s="19" t="s">
        <v>55</v>
      </c>
      <c r="C5" s="19"/>
      <c r="D5" s="19"/>
      <c r="E5" s="19"/>
      <c r="F5" s="19"/>
    </row>
    <row r="6" spans="2:6" s="16" customFormat="1" x14ac:dyDescent="0.25">
      <c r="B6" s="19" t="s">
        <v>2</v>
      </c>
      <c r="C6" s="19"/>
      <c r="D6" s="19"/>
      <c r="E6" s="19"/>
      <c r="F6" s="19"/>
    </row>
    <row r="7" spans="2:6" s="16" customFormat="1" x14ac:dyDescent="0.25">
      <c r="B7" s="19" t="s">
        <v>3</v>
      </c>
      <c r="C7" s="19"/>
      <c r="D7" s="19"/>
      <c r="E7" s="19"/>
      <c r="F7" s="19"/>
    </row>
    <row r="8" spans="2:6" s="16" customFormat="1" x14ac:dyDescent="0.25">
      <c r="B8" s="20"/>
      <c r="C8" s="20"/>
      <c r="D8" s="20"/>
      <c r="E8" s="20"/>
      <c r="F8" s="20"/>
    </row>
    <row r="9" spans="2:6" s="16" customFormat="1" x14ac:dyDescent="0.25">
      <c r="B9" s="19" t="s">
        <v>4</v>
      </c>
      <c r="C9" s="19"/>
      <c r="D9" s="2"/>
      <c r="E9" s="19" t="s">
        <v>19</v>
      </c>
      <c r="F9" s="19"/>
    </row>
    <row r="10" spans="2:6" s="16" customFormat="1" x14ac:dyDescent="0.25"/>
    <row r="11" spans="2:6" s="16" customFormat="1" x14ac:dyDescent="0.25">
      <c r="B11" s="21" t="s">
        <v>5</v>
      </c>
      <c r="C11" s="22"/>
      <c r="D11"/>
      <c r="E11" s="21" t="s">
        <v>20</v>
      </c>
      <c r="F11" s="22"/>
    </row>
    <row r="12" spans="2:6" s="16" customFormat="1" x14ac:dyDescent="0.25">
      <c r="B12" s="1" t="s">
        <v>6</v>
      </c>
      <c r="C12" s="5"/>
      <c r="D12" s="3"/>
      <c r="E12" s="1" t="s">
        <v>21</v>
      </c>
      <c r="F12" s="5"/>
    </row>
    <row r="13" spans="2:6" s="16" customFormat="1" x14ac:dyDescent="0.25">
      <c r="B13" s="1" t="s">
        <v>7</v>
      </c>
      <c r="C13" s="6"/>
      <c r="D13"/>
      <c r="E13" s="1" t="s">
        <v>22</v>
      </c>
      <c r="F13" s="13">
        <v>7.0000000000000007E-2</v>
      </c>
    </row>
    <row r="14" spans="2:6" s="16" customFormat="1" x14ac:dyDescent="0.25">
      <c r="B14" s="1" t="s">
        <v>8</v>
      </c>
      <c r="C14" s="8" t="e">
        <f>C12/C13</f>
        <v>#DIV/0!</v>
      </c>
      <c r="D14"/>
      <c r="E14" s="1" t="s">
        <v>26</v>
      </c>
      <c r="F14" s="10">
        <f>F12*7%</f>
        <v>0</v>
      </c>
    </row>
    <row r="15" spans="2:6" s="16" customFormat="1" x14ac:dyDescent="0.25">
      <c r="B15"/>
      <c r="C15"/>
      <c r="D15"/>
      <c r="E15" s="1" t="s">
        <v>23</v>
      </c>
      <c r="F15" s="10">
        <f>F14/12</f>
        <v>0</v>
      </c>
    </row>
    <row r="16" spans="2:6" s="16" customFormat="1" x14ac:dyDescent="0.25">
      <c r="B16" s="21" t="s">
        <v>9</v>
      </c>
      <c r="C16" s="22"/>
      <c r="D16"/>
      <c r="E16" s="1" t="s">
        <v>24</v>
      </c>
      <c r="F16" s="11">
        <f>145*21</f>
        <v>3045</v>
      </c>
    </row>
    <row r="17" spans="2:6" s="16" customFormat="1" x14ac:dyDescent="0.25">
      <c r="B17" s="1" t="s">
        <v>6</v>
      </c>
      <c r="C17" s="5"/>
      <c r="D17" s="3"/>
      <c r="E17" s="1" t="s">
        <v>25</v>
      </c>
      <c r="F17" s="12">
        <f>F15/F16</f>
        <v>0</v>
      </c>
    </row>
    <row r="18" spans="2:6" s="16" customFormat="1" x14ac:dyDescent="0.25">
      <c r="B18" s="1" t="s">
        <v>46</v>
      </c>
      <c r="C18" s="9">
        <f>C17*12</f>
        <v>0</v>
      </c>
      <c r="D18"/>
      <c r="E18"/>
      <c r="F18"/>
    </row>
    <row r="19" spans="2:6" s="16" customFormat="1" x14ac:dyDescent="0.25">
      <c r="B19" s="1" t="s">
        <v>10</v>
      </c>
      <c r="C19" s="7"/>
      <c r="D19" s="3"/>
      <c r="E19" s="21" t="s">
        <v>27</v>
      </c>
      <c r="F19" s="22"/>
    </row>
    <row r="20" spans="2:6" s="16" customFormat="1" x14ac:dyDescent="0.25">
      <c r="B20" s="1" t="s">
        <v>11</v>
      </c>
      <c r="C20" s="8" t="e">
        <f>C18/C19</f>
        <v>#DIV/0!</v>
      </c>
      <c r="D20"/>
      <c r="E20" s="1" t="s">
        <v>33</v>
      </c>
      <c r="F20" s="5"/>
    </row>
    <row r="21" spans="2:6" s="16" customFormat="1" x14ac:dyDescent="0.25">
      <c r="B21"/>
      <c r="C21"/>
      <c r="D21"/>
      <c r="E21" s="1" t="s">
        <v>28</v>
      </c>
      <c r="F21" s="10">
        <f>F20/12</f>
        <v>0</v>
      </c>
    </row>
    <row r="22" spans="2:6" s="16" customFormat="1" x14ac:dyDescent="0.25">
      <c r="B22" s="21" t="s">
        <v>12</v>
      </c>
      <c r="C22" s="22"/>
      <c r="D22"/>
      <c r="E22" s="1" t="s">
        <v>29</v>
      </c>
      <c r="F22" s="10">
        <f>F21</f>
        <v>0</v>
      </c>
    </row>
    <row r="23" spans="2:6" s="16" customFormat="1" x14ac:dyDescent="0.25">
      <c r="B23" s="1" t="s">
        <v>13</v>
      </c>
      <c r="C23" s="5"/>
      <c r="D23" s="3"/>
      <c r="E23" s="1" t="s">
        <v>30</v>
      </c>
      <c r="F23" s="10">
        <f>F22/3</f>
        <v>0</v>
      </c>
    </row>
    <row r="24" spans="2:6" s="16" customFormat="1" x14ac:dyDescent="0.25">
      <c r="B24" s="1" t="s">
        <v>14</v>
      </c>
      <c r="C24" s="6"/>
      <c r="D24"/>
      <c r="E24" s="1" t="s">
        <v>31</v>
      </c>
      <c r="F24" s="10">
        <f>F20*8%</f>
        <v>0</v>
      </c>
    </row>
    <row r="25" spans="2:6" s="16" customFormat="1" x14ac:dyDescent="0.25">
      <c r="B25" s="1" t="s">
        <v>15</v>
      </c>
      <c r="C25" s="10">
        <f>C23*C24</f>
        <v>0</v>
      </c>
      <c r="D25" s="3"/>
      <c r="E25" s="1" t="s">
        <v>32</v>
      </c>
      <c r="F25" s="10">
        <f>F20*20%</f>
        <v>0</v>
      </c>
    </row>
    <row r="26" spans="2:6" s="16" customFormat="1" x14ac:dyDescent="0.25">
      <c r="B26" s="1" t="s">
        <v>53</v>
      </c>
      <c r="C26" s="7"/>
      <c r="D26" s="3"/>
      <c r="E26" s="1" t="s">
        <v>44</v>
      </c>
      <c r="F26" s="10">
        <f>SUM(F20:F25)</f>
        <v>0</v>
      </c>
    </row>
    <row r="27" spans="2:6" s="16" customFormat="1" x14ac:dyDescent="0.25">
      <c r="B27" s="1" t="s">
        <v>16</v>
      </c>
      <c r="C27" s="8" t="e">
        <f>C25/C26</f>
        <v>#DIV/0!</v>
      </c>
      <c r="D27"/>
      <c r="E27" s="1" t="s">
        <v>45</v>
      </c>
      <c r="F27" s="12">
        <f>F26/C31</f>
        <v>0</v>
      </c>
    </row>
    <row r="28" spans="2:6" s="16" customFormat="1" x14ac:dyDescent="0.25">
      <c r="B28"/>
      <c r="C28"/>
      <c r="D28"/>
      <c r="E28"/>
      <c r="F28"/>
    </row>
    <row r="29" spans="2:6" s="16" customFormat="1" x14ac:dyDescent="0.25">
      <c r="B29" s="21" t="s">
        <v>17</v>
      </c>
      <c r="C29" s="22"/>
      <c r="D29"/>
      <c r="E29" s="30" t="s">
        <v>34</v>
      </c>
      <c r="F29" s="30"/>
    </row>
    <row r="30" spans="2:6" s="16" customFormat="1" x14ac:dyDescent="0.25">
      <c r="B30" s="1" t="s">
        <v>47</v>
      </c>
      <c r="C30" s="5"/>
      <c r="D30" s="3"/>
      <c r="E30" s="1" t="s">
        <v>35</v>
      </c>
      <c r="F30" s="9">
        <f>F12*1%</f>
        <v>0</v>
      </c>
    </row>
    <row r="31" spans="2:6" s="16" customFormat="1" x14ac:dyDescent="0.25">
      <c r="B31" s="1" t="s">
        <v>24</v>
      </c>
      <c r="C31" s="11">
        <f>145*21</f>
        <v>3045</v>
      </c>
      <c r="D31"/>
      <c r="E31" s="1" t="s">
        <v>36</v>
      </c>
      <c r="F31" s="6"/>
    </row>
    <row r="32" spans="2:6" s="16" customFormat="1" x14ac:dyDescent="0.25">
      <c r="B32" s="1" t="s">
        <v>18</v>
      </c>
      <c r="C32" s="12">
        <f>C30/C31</f>
        <v>0</v>
      </c>
      <c r="D32"/>
      <c r="E32" s="1" t="s">
        <v>37</v>
      </c>
      <c r="F32" s="6"/>
    </row>
    <row r="33" spans="2:6" s="16" customFormat="1" x14ac:dyDescent="0.25">
      <c r="D33" s="31"/>
      <c r="E33" s="1" t="s">
        <v>40</v>
      </c>
      <c r="F33" s="6"/>
    </row>
    <row r="34" spans="2:6" s="16" customFormat="1" x14ac:dyDescent="0.25">
      <c r="D34" s="31"/>
      <c r="E34" s="1" t="s">
        <v>38</v>
      </c>
      <c r="F34" s="6"/>
    </row>
    <row r="35" spans="2:6" s="16" customFormat="1" x14ac:dyDescent="0.25">
      <c r="D35" s="31"/>
      <c r="E35" s="1" t="s">
        <v>39</v>
      </c>
      <c r="F35" s="9">
        <f>SUM(F30:F34)</f>
        <v>0</v>
      </c>
    </row>
    <row r="36" spans="2:6" s="16" customFormat="1" x14ac:dyDescent="0.25">
      <c r="D36" s="31"/>
      <c r="E36" s="1" t="s">
        <v>41</v>
      </c>
      <c r="F36" s="8">
        <f>F35/F16</f>
        <v>0</v>
      </c>
    </row>
    <row r="37" spans="2:6" s="16" customFormat="1" x14ac:dyDescent="0.25"/>
    <row r="38" spans="2:6" s="16" customFormat="1" x14ac:dyDescent="0.25">
      <c r="B38" s="4" t="s">
        <v>42</v>
      </c>
      <c r="C38" s="9" t="e">
        <f>C32+C27+C20+C14</f>
        <v>#DIV/0!</v>
      </c>
      <c r="D38"/>
      <c r="E38" s="4" t="s">
        <v>43</v>
      </c>
      <c r="F38" s="9">
        <f>F36+F27+F17</f>
        <v>0</v>
      </c>
    </row>
    <row r="39" spans="2:6" s="16" customFormat="1" x14ac:dyDescent="0.25">
      <c r="B39"/>
      <c r="C39"/>
      <c r="D39"/>
      <c r="E39"/>
      <c r="F39"/>
    </row>
    <row r="40" spans="2:6" s="16" customFormat="1" x14ac:dyDescent="0.25">
      <c r="B40" s="23" t="s">
        <v>48</v>
      </c>
      <c r="C40" s="24"/>
      <c r="D40" s="24"/>
      <c r="E40" s="25"/>
      <c r="F40" s="9" t="e">
        <f>F38+C38</f>
        <v>#DIV/0!</v>
      </c>
    </row>
    <row r="41" spans="2:6" s="16" customFormat="1" x14ac:dyDescent="0.25">
      <c r="B41" s="26" t="s">
        <v>49</v>
      </c>
      <c r="C41" s="26"/>
      <c r="D41" s="26"/>
      <c r="E41" s="26"/>
      <c r="F41" s="14">
        <v>0.2</v>
      </c>
    </row>
    <row r="42" spans="2:6" s="16" customFormat="1" x14ac:dyDescent="0.25">
      <c r="B42" s="27" t="s">
        <v>50</v>
      </c>
      <c r="C42" s="28"/>
      <c r="D42" s="28"/>
      <c r="E42" s="29"/>
      <c r="F42" s="8" t="e">
        <f>F40+(F40*F41)</f>
        <v>#DIV/0!</v>
      </c>
    </row>
    <row r="43" spans="2:6" s="16" customFormat="1" x14ac:dyDescent="0.25">
      <c r="B43"/>
      <c r="C43"/>
      <c r="D43"/>
      <c r="E43"/>
      <c r="F43"/>
    </row>
    <row r="44" spans="2:6" s="16" customFormat="1" x14ac:dyDescent="0.25">
      <c r="B44" s="19" t="s">
        <v>0</v>
      </c>
      <c r="C44" s="19"/>
      <c r="D44" s="19"/>
      <c r="E44" s="19"/>
      <c r="F44" s="19"/>
    </row>
    <row r="45" spans="2:6" s="16" customFormat="1" x14ac:dyDescent="0.25">
      <c r="B45" s="19" t="s">
        <v>1</v>
      </c>
      <c r="C45" s="19"/>
      <c r="D45" s="19"/>
      <c r="E45" s="19"/>
      <c r="F45" s="19"/>
    </row>
    <row r="46" spans="2:6" s="16" customFormat="1" x14ac:dyDescent="0.25">
      <c r="B46" s="19" t="s">
        <v>51</v>
      </c>
      <c r="C46" s="19"/>
      <c r="D46" s="19"/>
      <c r="E46" s="19"/>
      <c r="F46" s="19"/>
    </row>
    <row r="47" spans="2:6" s="16" customFormat="1" x14ac:dyDescent="0.25">
      <c r="B47" s="19" t="s">
        <v>52</v>
      </c>
      <c r="C47" s="19"/>
      <c r="D47" s="19"/>
      <c r="E47" s="19"/>
      <c r="F47" s="19"/>
    </row>
    <row r="48" spans="2:6" s="16" customFormat="1" x14ac:dyDescent="0.25">
      <c r="B48" s="19" t="s">
        <v>3</v>
      </c>
      <c r="C48" s="19"/>
      <c r="D48" s="19"/>
      <c r="E48" s="19"/>
      <c r="F48" s="19"/>
    </row>
    <row r="49" spans="2:6" s="16" customFormat="1" x14ac:dyDescent="0.25">
      <c r="B49" s="20"/>
      <c r="C49" s="20"/>
      <c r="D49" s="20"/>
      <c r="E49" s="20"/>
      <c r="F49" s="20"/>
    </row>
    <row r="50" spans="2:6" s="16" customFormat="1" x14ac:dyDescent="0.25">
      <c r="B50" s="19" t="s">
        <v>4</v>
      </c>
      <c r="C50" s="19"/>
      <c r="D50" s="2"/>
      <c r="E50" s="19" t="s">
        <v>19</v>
      </c>
      <c r="F50" s="19"/>
    </row>
    <row r="51" spans="2:6" s="16" customFormat="1" x14ac:dyDescent="0.25"/>
    <row r="52" spans="2:6" s="16" customFormat="1" x14ac:dyDescent="0.25">
      <c r="B52" s="21" t="s">
        <v>5</v>
      </c>
      <c r="C52" s="22"/>
      <c r="D52"/>
      <c r="E52" s="21" t="s">
        <v>20</v>
      </c>
      <c r="F52" s="22"/>
    </row>
    <row r="53" spans="2:6" s="16" customFormat="1" x14ac:dyDescent="0.25">
      <c r="B53" s="1" t="s">
        <v>6</v>
      </c>
      <c r="C53" s="5"/>
      <c r="D53" s="3"/>
      <c r="E53" s="1" t="s">
        <v>21</v>
      </c>
      <c r="F53" s="5"/>
    </row>
    <row r="54" spans="2:6" s="16" customFormat="1" x14ac:dyDescent="0.25">
      <c r="B54" s="1" t="s">
        <v>7</v>
      </c>
      <c r="C54" s="6"/>
      <c r="D54"/>
      <c r="E54" s="1" t="s">
        <v>22</v>
      </c>
      <c r="F54" s="13">
        <v>7.0000000000000007E-2</v>
      </c>
    </row>
    <row r="55" spans="2:6" s="16" customFormat="1" x14ac:dyDescent="0.25">
      <c r="B55" s="1" t="s">
        <v>8</v>
      </c>
      <c r="C55" s="8" t="e">
        <f>C53/C54</f>
        <v>#DIV/0!</v>
      </c>
      <c r="D55"/>
      <c r="E55" s="1" t="s">
        <v>26</v>
      </c>
      <c r="F55" s="10">
        <f>F53*7%</f>
        <v>0</v>
      </c>
    </row>
    <row r="56" spans="2:6" s="16" customFormat="1" x14ac:dyDescent="0.25">
      <c r="B56"/>
      <c r="C56"/>
      <c r="D56"/>
      <c r="E56" s="1" t="s">
        <v>23</v>
      </c>
      <c r="F56" s="10">
        <f>F55/12</f>
        <v>0</v>
      </c>
    </row>
    <row r="57" spans="2:6" s="16" customFormat="1" x14ac:dyDescent="0.25">
      <c r="B57" s="21" t="s">
        <v>9</v>
      </c>
      <c r="C57" s="22"/>
      <c r="D57"/>
      <c r="E57" s="1" t="s">
        <v>24</v>
      </c>
      <c r="F57" s="11">
        <f>120*21</f>
        <v>2520</v>
      </c>
    </row>
    <row r="58" spans="2:6" s="16" customFormat="1" x14ac:dyDescent="0.25">
      <c r="B58" s="1" t="s">
        <v>6</v>
      </c>
      <c r="C58" s="5"/>
      <c r="D58" s="3"/>
      <c r="E58" s="1" t="s">
        <v>25</v>
      </c>
      <c r="F58" s="12">
        <f>F56/F57</f>
        <v>0</v>
      </c>
    </row>
    <row r="59" spans="2:6" s="16" customFormat="1" x14ac:dyDescent="0.25">
      <c r="B59" s="1" t="s">
        <v>46</v>
      </c>
      <c r="C59" s="9">
        <f>C58*12</f>
        <v>0</v>
      </c>
      <c r="D59"/>
      <c r="E59"/>
      <c r="F59"/>
    </row>
    <row r="60" spans="2:6" s="16" customFormat="1" x14ac:dyDescent="0.25">
      <c r="B60" s="1" t="s">
        <v>10</v>
      </c>
      <c r="C60" s="7"/>
      <c r="D60" s="3"/>
      <c r="E60" s="21" t="s">
        <v>27</v>
      </c>
      <c r="F60" s="22"/>
    </row>
    <row r="61" spans="2:6" s="16" customFormat="1" x14ac:dyDescent="0.25">
      <c r="B61" s="1" t="s">
        <v>11</v>
      </c>
      <c r="C61" s="8" t="e">
        <f>C59/C60</f>
        <v>#DIV/0!</v>
      </c>
      <c r="D61"/>
      <c r="E61" s="1" t="s">
        <v>33</v>
      </c>
      <c r="F61" s="5"/>
    </row>
    <row r="62" spans="2:6" s="16" customFormat="1" x14ac:dyDescent="0.25">
      <c r="B62"/>
      <c r="C62"/>
      <c r="D62"/>
      <c r="E62" s="1" t="s">
        <v>28</v>
      </c>
      <c r="F62" s="10">
        <f>F61/12</f>
        <v>0</v>
      </c>
    </row>
    <row r="63" spans="2:6" s="16" customFormat="1" x14ac:dyDescent="0.25">
      <c r="B63" s="21" t="s">
        <v>12</v>
      </c>
      <c r="C63" s="22"/>
      <c r="D63"/>
      <c r="E63" s="1" t="s">
        <v>29</v>
      </c>
      <c r="F63" s="10">
        <f>F62</f>
        <v>0</v>
      </c>
    </row>
    <row r="64" spans="2:6" s="16" customFormat="1" x14ac:dyDescent="0.25">
      <c r="B64" s="1" t="s">
        <v>13</v>
      </c>
      <c r="C64" s="5"/>
      <c r="D64" s="3"/>
      <c r="E64" s="1" t="s">
        <v>30</v>
      </c>
      <c r="F64" s="10">
        <f>F63/3</f>
        <v>0</v>
      </c>
    </row>
    <row r="65" spans="2:6" s="16" customFormat="1" x14ac:dyDescent="0.25">
      <c r="B65" s="1" t="s">
        <v>14</v>
      </c>
      <c r="C65" s="6"/>
      <c r="D65"/>
      <c r="E65" s="1" t="s">
        <v>31</v>
      </c>
      <c r="F65" s="10">
        <f>F61*8%</f>
        <v>0</v>
      </c>
    </row>
    <row r="66" spans="2:6" s="16" customFormat="1" x14ac:dyDescent="0.25">
      <c r="B66" s="1" t="s">
        <v>15</v>
      </c>
      <c r="C66" s="10">
        <f>C64*C65</f>
        <v>0</v>
      </c>
      <c r="D66" s="3"/>
      <c r="E66" s="1" t="s">
        <v>32</v>
      </c>
      <c r="F66" s="10">
        <f>F61*20%</f>
        <v>0</v>
      </c>
    </row>
    <row r="67" spans="2:6" s="16" customFormat="1" x14ac:dyDescent="0.25">
      <c r="B67" s="1" t="s">
        <v>53</v>
      </c>
      <c r="C67" s="7"/>
      <c r="D67" s="3"/>
      <c r="E67" s="1" t="s">
        <v>44</v>
      </c>
      <c r="F67" s="10">
        <f>SUM(F61:F66)</f>
        <v>0</v>
      </c>
    </row>
    <row r="68" spans="2:6" s="16" customFormat="1" x14ac:dyDescent="0.25">
      <c r="B68" s="1" t="s">
        <v>16</v>
      </c>
      <c r="C68" s="8" t="e">
        <f>C66/C67</f>
        <v>#DIV/0!</v>
      </c>
      <c r="D68"/>
      <c r="E68" s="1" t="s">
        <v>45</v>
      </c>
      <c r="F68" s="12">
        <f>F67/C72</f>
        <v>0</v>
      </c>
    </row>
    <row r="69" spans="2:6" s="16" customFormat="1" x14ac:dyDescent="0.25">
      <c r="B69"/>
      <c r="C69"/>
      <c r="D69"/>
      <c r="E69"/>
      <c r="F69"/>
    </row>
    <row r="70" spans="2:6" s="16" customFormat="1" x14ac:dyDescent="0.25">
      <c r="B70" s="21" t="s">
        <v>17</v>
      </c>
      <c r="C70" s="22"/>
      <c r="D70"/>
      <c r="E70" s="30" t="s">
        <v>34</v>
      </c>
      <c r="F70" s="30"/>
    </row>
    <row r="71" spans="2:6" s="16" customFormat="1" x14ac:dyDescent="0.25">
      <c r="B71" s="1" t="s">
        <v>47</v>
      </c>
      <c r="C71" s="5"/>
      <c r="D71" s="3"/>
      <c r="E71" s="1" t="s">
        <v>35</v>
      </c>
      <c r="F71" s="9">
        <f>F53*1%</f>
        <v>0</v>
      </c>
    </row>
    <row r="72" spans="2:6" s="16" customFormat="1" x14ac:dyDescent="0.25">
      <c r="B72" s="1" t="s">
        <v>24</v>
      </c>
      <c r="C72" s="11">
        <f>120*21</f>
        <v>2520</v>
      </c>
      <c r="D72"/>
      <c r="E72" s="1" t="s">
        <v>36</v>
      </c>
      <c r="F72" s="6"/>
    </row>
    <row r="73" spans="2:6" s="16" customFormat="1" x14ac:dyDescent="0.25">
      <c r="B73" s="1" t="s">
        <v>18</v>
      </c>
      <c r="C73" s="12">
        <f>C71/C72</f>
        <v>0</v>
      </c>
      <c r="D73"/>
      <c r="E73" s="1" t="s">
        <v>37</v>
      </c>
      <c r="F73" s="6"/>
    </row>
    <row r="74" spans="2:6" s="16" customFormat="1" x14ac:dyDescent="0.25">
      <c r="D74" s="31"/>
      <c r="E74" s="1" t="s">
        <v>40</v>
      </c>
      <c r="F74" s="6"/>
    </row>
    <row r="75" spans="2:6" s="16" customFormat="1" x14ac:dyDescent="0.25">
      <c r="D75" s="31"/>
      <c r="E75" s="1" t="s">
        <v>38</v>
      </c>
      <c r="F75" s="6"/>
    </row>
    <row r="76" spans="2:6" s="16" customFormat="1" x14ac:dyDescent="0.25">
      <c r="D76" s="31"/>
      <c r="E76" s="1" t="s">
        <v>39</v>
      </c>
      <c r="F76" s="9">
        <f>SUM(F71:F75)</f>
        <v>0</v>
      </c>
    </row>
    <row r="77" spans="2:6" s="16" customFormat="1" x14ac:dyDescent="0.25">
      <c r="D77" s="31"/>
      <c r="E77" s="1" t="s">
        <v>41</v>
      </c>
      <c r="F77" s="8">
        <f>F76/F57</f>
        <v>0</v>
      </c>
    </row>
    <row r="78" spans="2:6" s="16" customFormat="1" x14ac:dyDescent="0.25"/>
    <row r="79" spans="2:6" s="16" customFormat="1" x14ac:dyDescent="0.25">
      <c r="B79" s="4" t="s">
        <v>42</v>
      </c>
      <c r="C79" s="9" t="e">
        <f>C73+C68+C61+C55</f>
        <v>#DIV/0!</v>
      </c>
      <c r="D79"/>
      <c r="E79" s="4" t="s">
        <v>43</v>
      </c>
      <c r="F79" s="9">
        <f>F77+F68+F58</f>
        <v>0</v>
      </c>
    </row>
    <row r="80" spans="2:6" s="16" customFormat="1" x14ac:dyDescent="0.25">
      <c r="B80" s="18"/>
      <c r="C80" s="18"/>
      <c r="D80" s="18"/>
      <c r="E80" s="18"/>
      <c r="F80" s="18"/>
    </row>
    <row r="81" spans="2:6" s="16" customFormat="1" x14ac:dyDescent="0.25">
      <c r="B81" s="23" t="s">
        <v>48</v>
      </c>
      <c r="C81" s="24"/>
      <c r="D81" s="24"/>
      <c r="E81" s="25"/>
      <c r="F81" s="9" t="e">
        <f>F79+C79</f>
        <v>#DIV/0!</v>
      </c>
    </row>
    <row r="82" spans="2:6" s="16" customFormat="1" x14ac:dyDescent="0.25">
      <c r="B82" s="26" t="s">
        <v>49</v>
      </c>
      <c r="C82" s="26"/>
      <c r="D82" s="26"/>
      <c r="E82" s="26"/>
      <c r="F82" s="14">
        <v>0.2</v>
      </c>
    </row>
    <row r="83" spans="2:6" s="16" customFormat="1" x14ac:dyDescent="0.25">
      <c r="B83" s="27" t="s">
        <v>50</v>
      </c>
      <c r="C83" s="28"/>
      <c r="D83" s="28"/>
      <c r="E83" s="29"/>
      <c r="F83" s="8" t="e">
        <f>F81+(F81*F82)</f>
        <v>#DIV/0!</v>
      </c>
    </row>
    <row r="84" spans="2:6" s="16" customFormat="1" x14ac:dyDescent="0.25">
      <c r="B84" s="20"/>
      <c r="C84" s="20"/>
      <c r="D84" s="20"/>
      <c r="E84" s="20"/>
      <c r="F84" s="20"/>
    </row>
    <row r="85" spans="2:6" ht="15" hidden="1" customHeight="1" x14ac:dyDescent="0.25"/>
    <row r="86" spans="2:6" ht="15" hidden="1" customHeight="1" x14ac:dyDescent="0.25"/>
    <row r="87" spans="2:6" ht="15" hidden="1" customHeight="1" x14ac:dyDescent="0.25"/>
    <row r="88" spans="2:6" ht="15" hidden="1" customHeight="1" x14ac:dyDescent="0.25"/>
    <row r="89" spans="2:6" ht="15" hidden="1" customHeight="1" x14ac:dyDescent="0.25"/>
    <row r="90" spans="2:6" ht="15" hidden="1" customHeight="1" x14ac:dyDescent="0.25"/>
    <row r="91" spans="2:6" ht="15" hidden="1" customHeight="1" x14ac:dyDescent="0.25"/>
    <row r="92" spans="2:6" ht="15" hidden="1" customHeight="1" x14ac:dyDescent="0.25"/>
    <row r="93" spans="2:6" ht="15" hidden="1" customHeight="1" x14ac:dyDescent="0.25"/>
    <row r="94" spans="2:6" ht="15" hidden="1" customHeight="1" x14ac:dyDescent="0.25"/>
    <row r="95" spans="2:6" ht="15" hidden="1" customHeight="1" x14ac:dyDescent="0.25"/>
    <row r="96" spans="2: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</sheetData>
  <mergeCells count="48">
    <mergeCell ref="B9:C9"/>
    <mergeCell ref="E9:F9"/>
    <mergeCell ref="B3:F3"/>
    <mergeCell ref="B4:F4"/>
    <mergeCell ref="B5:F5"/>
    <mergeCell ref="B6:F6"/>
    <mergeCell ref="B7:F7"/>
    <mergeCell ref="E60:F60"/>
    <mergeCell ref="B63:C63"/>
    <mergeCell ref="B11:C11"/>
    <mergeCell ref="B16:C16"/>
    <mergeCell ref="E11:F11"/>
    <mergeCell ref="B22:C22"/>
    <mergeCell ref="B29:C29"/>
    <mergeCell ref="E19:F19"/>
    <mergeCell ref="E29:F29"/>
    <mergeCell ref="G1:XFD84"/>
    <mergeCell ref="A1:A1048576"/>
    <mergeCell ref="B84:F84"/>
    <mergeCell ref="B2:F2"/>
    <mergeCell ref="B8:F8"/>
    <mergeCell ref="B10:F10"/>
    <mergeCell ref="B49:F49"/>
    <mergeCell ref="B51:F51"/>
    <mergeCell ref="B78:F78"/>
    <mergeCell ref="B37:F37"/>
    <mergeCell ref="B33:D36"/>
    <mergeCell ref="B74:D77"/>
    <mergeCell ref="B80:F80"/>
    <mergeCell ref="B81:E81"/>
    <mergeCell ref="B52:C52"/>
    <mergeCell ref="E52:F52"/>
    <mergeCell ref="B82:E82"/>
    <mergeCell ref="B83:E83"/>
    <mergeCell ref="B70:C70"/>
    <mergeCell ref="E70:F70"/>
    <mergeCell ref="B1:F1"/>
    <mergeCell ref="B40:E40"/>
    <mergeCell ref="B41:E41"/>
    <mergeCell ref="B42:E42"/>
    <mergeCell ref="B44:F44"/>
    <mergeCell ref="B45:F45"/>
    <mergeCell ref="B46:F46"/>
    <mergeCell ref="B47:F47"/>
    <mergeCell ref="B48:F48"/>
    <mergeCell ref="B50:C50"/>
    <mergeCell ref="E50:F50"/>
    <mergeCell ref="B57:C57"/>
  </mergeCells>
  <pageMargins left="0.511811024" right="0.511811024" top="0.78740157499999996" bottom="0.78740157499999996" header="0.31496062000000002" footer="0.31496062000000002"/>
  <pageSetup paperSize="9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45 pass.</vt:lpstr>
      <vt:lpstr>30 pass.</vt:lpstr>
      <vt:lpstr>'30 pass.'!Area_de_impressao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Micro1</cp:lastModifiedBy>
  <cp:lastPrinted>2021-04-13T12:36:45Z</cp:lastPrinted>
  <dcterms:created xsi:type="dcterms:W3CDTF">2021-03-26T18:26:51Z</dcterms:created>
  <dcterms:modified xsi:type="dcterms:W3CDTF">2026-10-19T14:03:30Z</dcterms:modified>
</cp:coreProperties>
</file>